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partaku\Desktop\New folder\Tabelat e Burim perdorimit\"/>
    </mc:Choice>
  </mc:AlternateContent>
  <xr:revisionPtr revIDLastSave="0" documentId="8_{EAC4867E-F923-4949-AAFB-7F646DBF4CB6}" xr6:coauthVersionLast="36" xr6:coauthVersionMax="36" xr10:uidLastSave="{00000000-0000-0000-0000-000000000000}"/>
  <bookViews>
    <workbookView xWindow="0" yWindow="0" windowWidth="28800" windowHeight="12225" tabRatio="636" xr2:uid="{00000000-000D-0000-FFFF-FFFF00000000}"/>
  </bookViews>
  <sheets>
    <sheet name="Kapaku-Cover" sheetId="17" r:id="rId1"/>
    <sheet name="Permbajtja-Content" sheetId="15" r:id="rId2"/>
    <sheet name="sup12pp" sheetId="24" r:id="rId3"/>
    <sheet name="use12pp" sheetId="25" r:id="rId4"/>
    <sheet name="siot_12" sheetId="26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ad" localSheetId="4">#REF!</definedName>
    <definedName name="ad" localSheetId="2">#REF!</definedName>
    <definedName name="ad" localSheetId="3">#REF!</definedName>
    <definedName name="ad">#REF!</definedName>
    <definedName name="Admin2">OFFSET('[1]Mes Admin'!$Y$4,'[1]Mes Admin'!$X$1,0,1,5)</definedName>
    <definedName name="Arsim2">OFFSET('[1]Mes Arsimi'!$U$3,'[1]Mes Arsimi'!$X$1,0,1,5)</definedName>
    <definedName name="datab">#REF!</definedName>
    <definedName name="_xlnm.Database">#REF!</definedName>
    <definedName name="dfd">#REF!</definedName>
    <definedName name="DL">[2]Temp!$AF$3:$AK$42</definedName>
    <definedName name="DU">[2]Temp!$AM$3:$AR$42</definedName>
    <definedName name="Edu">OFFSET('[3]Nr Education'!$Z$2,'[3]Nr Education'!$X$1,0,1,8)</definedName>
    <definedName name="Health">OFFSET('[3]Nr Health'!$X$3,'[3]Nr Health'!$V$1,0,1,8)</definedName>
    <definedName name="Health2">OFFSET('[1]Mes Shend'!$X$2,'[1]Mes Shend'!$X$1,0,1,5)</definedName>
    <definedName name="keyflag">[2]Input!$P$1</definedName>
    <definedName name="Lidh">OFFSET([3]Other!$X$2,[3]Other!$V$1,0,1,8)</definedName>
    <definedName name="other2">OFFSET('[1]Other 92'!$V$2,'[1]Other 92'!$X$1,0,1,5)</definedName>
    <definedName name="_xlnm.Print_Area" localSheetId="0">'Kapaku-Cover'!$A$1:$J$42</definedName>
    <definedName name="Prov">OFFSET([3]Admin!$Y$2,[3]Admin!$X$1,0,1,8)</definedName>
    <definedName name="renta05">'[4]ConstantePisani(25)'!$G$50</definedName>
    <definedName name="scrForecast">[2]Forecast!$A$1:$L$65536</definedName>
    <definedName name="scrInput">[2]Input!$A$1:$K$65536</definedName>
    <definedName name="scrOutput">[2]Output!$A$1:$U$40</definedName>
    <definedName name="Shih">OFFSET([5]FromMoF!$A$61,[5]FromMoF!$D$78,1,1,8)</definedName>
    <definedName name="SubPermbledhese" localSheetId="4">#REF!</definedName>
    <definedName name="SubPermbledhese" localSheetId="2">#REF!</definedName>
    <definedName name="SubPermbledhese" localSheetId="3">#REF!</definedName>
    <definedName name="SubPermbledhese">#REF!</definedName>
    <definedName name="Taxes_constp_2010">#REF!</definedName>
    <definedName name="x">[2]Temp!$L$4:$L$23</definedName>
    <definedName name="y">[2]Temp!$D$4:$D$23</definedName>
  </definedNames>
  <calcPr calcId="191029" calcMode="manual"/>
</workbook>
</file>

<file path=xl/calcChain.xml><?xml version="1.0" encoding="utf-8"?>
<calcChain xmlns="http://schemas.openxmlformats.org/spreadsheetml/2006/main">
  <c r="AM52" i="26" l="1"/>
  <c r="AL52" i="26"/>
  <c r="AK52" i="26"/>
  <c r="AJ52" i="26"/>
  <c r="AI52" i="26"/>
  <c r="AH52" i="26"/>
  <c r="AG52" i="26"/>
  <c r="AF52" i="26"/>
  <c r="AE52" i="26"/>
  <c r="AD52" i="26"/>
  <c r="AC52" i="26"/>
  <c r="AB52" i="26"/>
  <c r="AA52" i="26"/>
  <c r="Z52" i="26"/>
  <c r="Y52" i="26"/>
  <c r="X52" i="26"/>
  <c r="W52" i="26"/>
  <c r="V52" i="26"/>
  <c r="U52" i="26"/>
  <c r="T52" i="26"/>
  <c r="S52" i="26"/>
  <c r="R52" i="26"/>
  <c r="Q52" i="26"/>
  <c r="P52" i="26"/>
  <c r="O52" i="26"/>
  <c r="N52" i="26"/>
  <c r="M52" i="26"/>
  <c r="L52" i="26"/>
  <c r="K52" i="26"/>
  <c r="J52" i="26"/>
  <c r="I52" i="26"/>
  <c r="H52" i="26"/>
  <c r="G52" i="26"/>
  <c r="F52" i="26"/>
  <c r="E52" i="26"/>
  <c r="D52" i="26"/>
  <c r="AM51" i="26"/>
  <c r="AM50" i="26"/>
  <c r="AM49" i="26"/>
  <c r="AL49" i="26"/>
  <c r="AK49" i="26"/>
  <c r="AJ49" i="26"/>
  <c r="AI49" i="26"/>
  <c r="AH49" i="26"/>
  <c r="AG49" i="26"/>
  <c r="AF49" i="26"/>
  <c r="AE49" i="26"/>
  <c r="AD49" i="26"/>
  <c r="AC49" i="26"/>
  <c r="AB49" i="26"/>
  <c r="AA49" i="26"/>
  <c r="Z49" i="26"/>
  <c r="Y49" i="26"/>
  <c r="X49" i="26"/>
  <c r="W49" i="26"/>
  <c r="V49" i="26"/>
  <c r="U49" i="26"/>
  <c r="T49" i="26"/>
  <c r="S49" i="26"/>
  <c r="R49" i="26"/>
  <c r="Q49" i="26"/>
  <c r="P49" i="26"/>
  <c r="O49" i="26"/>
  <c r="N49" i="26"/>
  <c r="M49" i="26"/>
  <c r="L49" i="26"/>
  <c r="K49" i="26"/>
  <c r="J49" i="26"/>
  <c r="I49" i="26"/>
  <c r="H49" i="26"/>
  <c r="G49" i="26"/>
  <c r="F49" i="26"/>
  <c r="E49" i="26"/>
  <c r="D49" i="26"/>
  <c r="AO48" i="26"/>
  <c r="AN48" i="26"/>
  <c r="AM48" i="26"/>
  <c r="AL48" i="26"/>
  <c r="AK48" i="26"/>
  <c r="AJ48" i="26"/>
  <c r="AI48" i="26"/>
  <c r="AH48" i="26"/>
  <c r="AG48" i="26"/>
  <c r="AF48" i="26"/>
  <c r="AE48" i="26"/>
  <c r="AD48" i="26"/>
  <c r="AC48" i="26"/>
  <c r="AB48" i="26"/>
  <c r="AA48" i="26"/>
  <c r="Z48" i="26"/>
  <c r="Y48" i="26"/>
  <c r="X48" i="26"/>
  <c r="W48" i="26"/>
  <c r="V48" i="26"/>
  <c r="U48" i="26"/>
  <c r="T48" i="26"/>
  <c r="S48" i="26"/>
  <c r="R48" i="26"/>
  <c r="Q48" i="26"/>
  <c r="P48" i="26"/>
  <c r="O48" i="26"/>
  <c r="N48" i="26"/>
  <c r="M48" i="26"/>
  <c r="L48" i="26"/>
  <c r="K48" i="26"/>
  <c r="J48" i="26"/>
  <c r="I48" i="26"/>
  <c r="H48" i="26"/>
  <c r="G48" i="26"/>
  <c r="F48" i="26"/>
  <c r="E48" i="26"/>
  <c r="D48" i="26"/>
  <c r="AO47" i="26"/>
  <c r="AM47" i="26"/>
  <c r="AO46" i="26"/>
  <c r="AN46" i="26"/>
  <c r="AM46" i="26"/>
  <c r="AL46" i="26"/>
  <c r="AK46" i="26"/>
  <c r="AJ46" i="26"/>
  <c r="AI46" i="26"/>
  <c r="AH46" i="26"/>
  <c r="AG46" i="26"/>
  <c r="AF46" i="26"/>
  <c r="AE46" i="26"/>
  <c r="AD46" i="26"/>
  <c r="AC46" i="26"/>
  <c r="AB46" i="26"/>
  <c r="AA46" i="26"/>
  <c r="Z46" i="26"/>
  <c r="Y46" i="26"/>
  <c r="X46" i="26"/>
  <c r="W46" i="26"/>
  <c r="V46" i="26"/>
  <c r="U46" i="26"/>
  <c r="T46" i="26"/>
  <c r="S46" i="26"/>
  <c r="R46" i="26"/>
  <c r="Q46" i="26"/>
  <c r="P46" i="26"/>
  <c r="O46" i="26"/>
  <c r="N46" i="26"/>
  <c r="M46" i="26"/>
  <c r="L46" i="26"/>
  <c r="K46" i="26"/>
  <c r="J46" i="26"/>
  <c r="I46" i="26"/>
  <c r="H46" i="26"/>
  <c r="G46" i="26"/>
  <c r="F46" i="26"/>
  <c r="E46" i="26"/>
  <c r="D46" i="26"/>
  <c r="AO45" i="26"/>
  <c r="AM45" i="26"/>
  <c r="AO44" i="26"/>
  <c r="AM44" i="26"/>
  <c r="AO43" i="26"/>
  <c r="AM43" i="26"/>
  <c r="AO42" i="26"/>
  <c r="AM42" i="26"/>
  <c r="AO41" i="26"/>
  <c r="AM41" i="26"/>
  <c r="AO40" i="26"/>
  <c r="AM40" i="26"/>
  <c r="AO39" i="26"/>
  <c r="AM39" i="26"/>
  <c r="AO38" i="26"/>
  <c r="AM38" i="26"/>
  <c r="AO37" i="26"/>
  <c r="AM37" i="26"/>
  <c r="AO36" i="26"/>
  <c r="AM36" i="26"/>
  <c r="AO35" i="26"/>
  <c r="AM35" i="26"/>
  <c r="AO34" i="26"/>
  <c r="AM34" i="26"/>
  <c r="AO33" i="26"/>
  <c r="AM33" i="26"/>
  <c r="AO32" i="26"/>
  <c r="AM32" i="26"/>
  <c r="AO31" i="26"/>
  <c r="AM31" i="26"/>
  <c r="AO30" i="26"/>
  <c r="AM30" i="26"/>
  <c r="AO29" i="26"/>
  <c r="AM29" i="26"/>
  <c r="AO28" i="26"/>
  <c r="AM28" i="26"/>
  <c r="AO27" i="26"/>
  <c r="AM27" i="26"/>
  <c r="AO26" i="26"/>
  <c r="AM26" i="26"/>
  <c r="AO25" i="26"/>
  <c r="AM25" i="26"/>
  <c r="AO24" i="26"/>
  <c r="AM24" i="26"/>
  <c r="AO23" i="26"/>
  <c r="AM23" i="26"/>
  <c r="AO22" i="26"/>
  <c r="AM22" i="26"/>
  <c r="AO21" i="26"/>
  <c r="AM21" i="26"/>
  <c r="AO20" i="26"/>
  <c r="AM20" i="26"/>
  <c r="AO19" i="26"/>
  <c r="AM19" i="26"/>
  <c r="AO18" i="26"/>
  <c r="AM18" i="26"/>
  <c r="AO17" i="26"/>
  <c r="AM17" i="26"/>
  <c r="AO16" i="26"/>
  <c r="AM16" i="26"/>
  <c r="AO15" i="26"/>
  <c r="AM15" i="26"/>
  <c r="AO14" i="26"/>
  <c r="AM14" i="26"/>
  <c r="AO13" i="26"/>
  <c r="AM13" i="26"/>
  <c r="AO12" i="26"/>
  <c r="AM12" i="26"/>
  <c r="AO11" i="26"/>
  <c r="AM11" i="26"/>
  <c r="AV53" i="25"/>
  <c r="AU53" i="25"/>
  <c r="AT53" i="25"/>
  <c r="AS53" i="25"/>
  <c r="AM47" i="25"/>
  <c r="AV46" i="25"/>
  <c r="AU46" i="25"/>
  <c r="AT46" i="25"/>
  <c r="AS46" i="25"/>
  <c r="AR46" i="25"/>
  <c r="AQ46" i="25"/>
  <c r="AP46" i="25"/>
  <c r="AO46" i="25"/>
  <c r="AN46" i="25"/>
  <c r="AM46" i="25"/>
  <c r="AL46" i="25"/>
  <c r="AK46" i="25"/>
  <c r="AJ46" i="25"/>
  <c r="AI46" i="25"/>
  <c r="AH46" i="25"/>
  <c r="AG46" i="25"/>
  <c r="AF46" i="25"/>
  <c r="AE46" i="25"/>
  <c r="AD46" i="25"/>
  <c r="AC46" i="25"/>
  <c r="AB46" i="25"/>
  <c r="AA46" i="25"/>
  <c r="Z46" i="25"/>
  <c r="Y46" i="25"/>
  <c r="X46" i="25"/>
  <c r="W46" i="25"/>
  <c r="V46" i="25"/>
  <c r="U46" i="25"/>
  <c r="T46" i="25"/>
  <c r="S46" i="25"/>
  <c r="R46" i="25"/>
  <c r="Q46" i="25"/>
  <c r="P46" i="25"/>
  <c r="O46" i="25"/>
  <c r="N46" i="25"/>
  <c r="M46" i="25"/>
  <c r="L46" i="25"/>
  <c r="K46" i="25"/>
  <c r="J46" i="25"/>
  <c r="I46" i="25"/>
  <c r="H46" i="25"/>
  <c r="G46" i="25"/>
  <c r="F46" i="25"/>
  <c r="E46" i="25"/>
  <c r="D46" i="25"/>
  <c r="AV45" i="25"/>
  <c r="AU45" i="25"/>
  <c r="AS45" i="25"/>
  <c r="AP45" i="25"/>
  <c r="AM45" i="25"/>
  <c r="AV44" i="25"/>
  <c r="AU44" i="25"/>
  <c r="AS44" i="25"/>
  <c r="AP44" i="25"/>
  <c r="AM44" i="25"/>
  <c r="AV43" i="25"/>
  <c r="AU43" i="25"/>
  <c r="AS43" i="25"/>
  <c r="AP43" i="25"/>
  <c r="AM43" i="25"/>
  <c r="AV42" i="25"/>
  <c r="AU42" i="25"/>
  <c r="AS42" i="25"/>
  <c r="AP42" i="25"/>
  <c r="AM42" i="25"/>
  <c r="AV41" i="25"/>
  <c r="AU41" i="25"/>
  <c r="AS41" i="25"/>
  <c r="AP41" i="25"/>
  <c r="AM41" i="25"/>
  <c r="AV40" i="25"/>
  <c r="AU40" i="25"/>
  <c r="AS40" i="25"/>
  <c r="AP40" i="25"/>
  <c r="AM40" i="25"/>
  <c r="AV39" i="25"/>
  <c r="AU39" i="25"/>
  <c r="AS39" i="25"/>
  <c r="AP39" i="25"/>
  <c r="AM39" i="25"/>
  <c r="AV38" i="25"/>
  <c r="AU38" i="25"/>
  <c r="AS38" i="25"/>
  <c r="AP38" i="25"/>
  <c r="AM38" i="25"/>
  <c r="AV37" i="25"/>
  <c r="AU37" i="25"/>
  <c r="AS37" i="25"/>
  <c r="AP37" i="25"/>
  <c r="AM37" i="25"/>
  <c r="AV36" i="25"/>
  <c r="AU36" i="25"/>
  <c r="AS36" i="25"/>
  <c r="AP36" i="25"/>
  <c r="AM36" i="25"/>
  <c r="AV35" i="25"/>
  <c r="AU35" i="25"/>
  <c r="AS35" i="25"/>
  <c r="AP35" i="25"/>
  <c r="AM35" i="25"/>
  <c r="AV34" i="25"/>
  <c r="AU34" i="25"/>
  <c r="AS34" i="25"/>
  <c r="AP34" i="25"/>
  <c r="AM34" i="25"/>
  <c r="AV33" i="25"/>
  <c r="AU33" i="25"/>
  <c r="AS33" i="25"/>
  <c r="AP33" i="25"/>
  <c r="AM33" i="25"/>
  <c r="AV32" i="25"/>
  <c r="AU32" i="25"/>
  <c r="AS32" i="25"/>
  <c r="AP32" i="25"/>
  <c r="AM32" i="25"/>
  <c r="AV31" i="25"/>
  <c r="AU31" i="25"/>
  <c r="AS31" i="25"/>
  <c r="AP31" i="25"/>
  <c r="AM31" i="25"/>
  <c r="AV30" i="25"/>
  <c r="AU30" i="25"/>
  <c r="AS30" i="25"/>
  <c r="AP30" i="25"/>
  <c r="AM30" i="25"/>
  <c r="AV29" i="25"/>
  <c r="AU29" i="25"/>
  <c r="AS29" i="25"/>
  <c r="AP29" i="25"/>
  <c r="AM29" i="25"/>
  <c r="AV28" i="25"/>
  <c r="AU28" i="25"/>
  <c r="AS28" i="25"/>
  <c r="AP28" i="25"/>
  <c r="AM28" i="25"/>
  <c r="AV27" i="25"/>
  <c r="AU27" i="25"/>
  <c r="AS27" i="25"/>
  <c r="AP27" i="25"/>
  <c r="AM27" i="25"/>
  <c r="AV26" i="25"/>
  <c r="AU26" i="25"/>
  <c r="AS26" i="25"/>
  <c r="AP26" i="25"/>
  <c r="AM26" i="25"/>
  <c r="AV25" i="25"/>
  <c r="AU25" i="25"/>
  <c r="AS25" i="25"/>
  <c r="AP25" i="25"/>
  <c r="AM25" i="25"/>
  <c r="AV24" i="25"/>
  <c r="AU24" i="25"/>
  <c r="AS24" i="25"/>
  <c r="AP24" i="25"/>
  <c r="AM24" i="25"/>
  <c r="AV23" i="25"/>
  <c r="AU23" i="25"/>
  <c r="AS23" i="25"/>
  <c r="AP23" i="25"/>
  <c r="AM23" i="25"/>
  <c r="AV22" i="25"/>
  <c r="AU22" i="25"/>
  <c r="AS22" i="25"/>
  <c r="AP22" i="25"/>
  <c r="AM22" i="25"/>
  <c r="AV21" i="25"/>
  <c r="AU21" i="25"/>
  <c r="AS21" i="25"/>
  <c r="AP21" i="25"/>
  <c r="AM21" i="25"/>
  <c r="AV20" i="25"/>
  <c r="AU20" i="25"/>
  <c r="AS20" i="25"/>
  <c r="AP20" i="25"/>
  <c r="AM20" i="25"/>
  <c r="AV19" i="25"/>
  <c r="AU19" i="25"/>
  <c r="AS19" i="25"/>
  <c r="AP19" i="25"/>
  <c r="AM19" i="25"/>
  <c r="AV18" i="25"/>
  <c r="AU18" i="25"/>
  <c r="AS18" i="25"/>
  <c r="AP18" i="25"/>
  <c r="AM18" i="25"/>
  <c r="AV17" i="25"/>
  <c r="AU17" i="25"/>
  <c r="AS17" i="25"/>
  <c r="AP17" i="25"/>
  <c r="AM17" i="25"/>
  <c r="AV16" i="25"/>
  <c r="AU16" i="25"/>
  <c r="AS16" i="25"/>
  <c r="AP16" i="25"/>
  <c r="AM16" i="25"/>
  <c r="AV15" i="25"/>
  <c r="AU15" i="25"/>
  <c r="AS15" i="25"/>
  <c r="AP15" i="25"/>
  <c r="AM15" i="25"/>
  <c r="AV14" i="25"/>
  <c r="AU14" i="25"/>
  <c r="AS14" i="25"/>
  <c r="AP14" i="25"/>
  <c r="AM14" i="25"/>
  <c r="AV13" i="25"/>
  <c r="AU13" i="25"/>
  <c r="AS13" i="25"/>
  <c r="AP13" i="25"/>
  <c r="AM13" i="25"/>
  <c r="AV12" i="25"/>
  <c r="AU12" i="25"/>
  <c r="AS12" i="25"/>
  <c r="AP12" i="25"/>
  <c r="AM12" i="25"/>
  <c r="AV11" i="25"/>
  <c r="AU11" i="25"/>
  <c r="AS11" i="25"/>
  <c r="AP11" i="25"/>
  <c r="AM11" i="25"/>
  <c r="AR46" i="24"/>
  <c r="AQ46" i="24"/>
  <c r="AP46" i="24"/>
  <c r="AO46" i="24"/>
  <c r="AN46" i="24"/>
  <c r="AM46" i="24"/>
  <c r="AL46" i="24"/>
  <c r="AK46" i="24"/>
  <c r="AJ46" i="24"/>
  <c r="AI46" i="24"/>
  <c r="AH46" i="24"/>
  <c r="AG46" i="24"/>
  <c r="AF46" i="24"/>
  <c r="AE46" i="24"/>
  <c r="AD46" i="24"/>
  <c r="AC46" i="24"/>
  <c r="AB46" i="24"/>
  <c r="AA46" i="24"/>
  <c r="Z46" i="24"/>
  <c r="Y46" i="24"/>
  <c r="X46" i="24"/>
  <c r="W46" i="24"/>
  <c r="V46" i="24"/>
  <c r="U46" i="24"/>
  <c r="T46" i="24"/>
  <c r="S46" i="24"/>
  <c r="R46" i="24"/>
  <c r="Q46" i="24"/>
  <c r="P46" i="24"/>
  <c r="O46" i="24"/>
  <c r="N46" i="24"/>
  <c r="M46" i="24"/>
  <c r="L46" i="24"/>
  <c r="K46" i="24"/>
  <c r="J46" i="24"/>
  <c r="I46" i="24"/>
  <c r="H46" i="24"/>
  <c r="G46" i="24"/>
  <c r="F46" i="24"/>
  <c r="E46" i="24"/>
  <c r="D46" i="24"/>
  <c r="AR45" i="24"/>
  <c r="AO45" i="24"/>
  <c r="AM45" i="24"/>
  <c r="AR44" i="24"/>
  <c r="AO44" i="24"/>
  <c r="AM44" i="24"/>
  <c r="AR43" i="24"/>
  <c r="AO43" i="24"/>
  <c r="AM43" i="24"/>
  <c r="AR42" i="24"/>
  <c r="AO42" i="24"/>
  <c r="AM42" i="24"/>
  <c r="AR41" i="24"/>
  <c r="AO41" i="24"/>
  <c r="AM41" i="24"/>
  <c r="AR40" i="24"/>
  <c r="AO40" i="24"/>
  <c r="AM40" i="24"/>
  <c r="AR39" i="24"/>
  <c r="AO39" i="24"/>
  <c r="AM39" i="24"/>
  <c r="AR38" i="24"/>
  <c r="AO38" i="24"/>
  <c r="AM38" i="24"/>
  <c r="AR37" i="24"/>
  <c r="AO37" i="24"/>
  <c r="AM37" i="24"/>
  <c r="AR36" i="24"/>
  <c r="AO36" i="24"/>
  <c r="AM36" i="24"/>
  <c r="AR35" i="24"/>
  <c r="AO35" i="24"/>
  <c r="AM35" i="24"/>
  <c r="AR34" i="24"/>
  <c r="AO34" i="24"/>
  <c r="AM34" i="24"/>
  <c r="AR33" i="24"/>
  <c r="AO33" i="24"/>
  <c r="AM33" i="24"/>
  <c r="AR32" i="24"/>
  <c r="AO32" i="24"/>
  <c r="AM32" i="24"/>
  <c r="AR31" i="24"/>
  <c r="AO31" i="24"/>
  <c r="AM31" i="24"/>
  <c r="AR30" i="24"/>
  <c r="AO30" i="24"/>
  <c r="AM30" i="24"/>
  <c r="AR29" i="24"/>
  <c r="AO29" i="24"/>
  <c r="AM29" i="24"/>
  <c r="AR28" i="24"/>
  <c r="AO28" i="24"/>
  <c r="AM28" i="24"/>
  <c r="AR27" i="24"/>
  <c r="AO27" i="24"/>
  <c r="AM27" i="24"/>
  <c r="AR26" i="24"/>
  <c r="AO26" i="24"/>
  <c r="AM26" i="24"/>
  <c r="AR25" i="24"/>
  <c r="AO25" i="24"/>
  <c r="AM25" i="24"/>
  <c r="AR24" i="24"/>
  <c r="AO24" i="24"/>
  <c r="AM24" i="24"/>
  <c r="AR23" i="24"/>
  <c r="AO23" i="24"/>
  <c r="AM23" i="24"/>
  <c r="AR22" i="24"/>
  <c r="AO22" i="24"/>
  <c r="AM22" i="24"/>
  <c r="AR21" i="24"/>
  <c r="AO21" i="24"/>
  <c r="AM21" i="24"/>
  <c r="AR20" i="24"/>
  <c r="AO20" i="24"/>
  <c r="AM20" i="24"/>
  <c r="AR19" i="24"/>
  <c r="AO19" i="24"/>
  <c r="AM19" i="24"/>
  <c r="AR18" i="24"/>
  <c r="AO18" i="24"/>
  <c r="AM18" i="24"/>
  <c r="AR17" i="24"/>
  <c r="AO17" i="24"/>
  <c r="AM17" i="24"/>
  <c r="AR16" i="24"/>
  <c r="AO16" i="24"/>
  <c r="AM16" i="24"/>
  <c r="AR15" i="24"/>
  <c r="AO15" i="24"/>
  <c r="AM15" i="24"/>
  <c r="AR14" i="24"/>
  <c r="AO14" i="24"/>
  <c r="AM14" i="24"/>
  <c r="AR13" i="24"/>
  <c r="AO13" i="24"/>
  <c r="AM13" i="24"/>
  <c r="AR12" i="24"/>
  <c r="AO12" i="24"/>
  <c r="AM12" i="24"/>
  <c r="AR11" i="24"/>
  <c r="AO11" i="24"/>
  <c r="AM11" i="24"/>
  <c r="B8" i="15"/>
  <c r="B7" i="15"/>
  <c r="B6" i="15"/>
  <c r="A3" i="15"/>
  <c r="A42" i="17"/>
  <c r="A41" i="17"/>
  <c r="A38" i="17"/>
  <c r="A37" i="17"/>
  <c r="A35" i="17"/>
  <c r="A34" i="17"/>
  <c r="B20" i="17"/>
  <c r="B18" i="17"/>
  <c r="C4" i="17"/>
</calcChain>
</file>

<file path=xl/sharedStrings.xml><?xml version="1.0" encoding="utf-8"?>
<sst xmlns="http://schemas.openxmlformats.org/spreadsheetml/2006/main" count="906" uniqueCount="312">
  <si>
    <t xml:space="preserve"> </t>
  </si>
  <si>
    <t>Tab 1</t>
  </si>
  <si>
    <t>Tab 2</t>
  </si>
  <si>
    <t>Tab 3</t>
  </si>
  <si>
    <t>Tabela e Burimeve me çmime bazë dhe transformimi me çmime tregu</t>
  </si>
  <si>
    <t>Viti 2012 (me çmime korrente)</t>
  </si>
  <si>
    <t>Supply Table at basic prices, including a transformation into purchasers' prices</t>
  </si>
  <si>
    <t>Year 2012 (at current prices)</t>
  </si>
  <si>
    <t xml:space="preserve">                    në milion Lekë/ in million ALL</t>
  </si>
  <si>
    <t>PRODHIMI SIPAS AKTIVITETEVE (NVE) - OUTPUT OF INDUSTRIES (NACE)</t>
  </si>
  <si>
    <t xml:space="preserve">                                                        PRODHIMI SIPAS AKTIVITETEVE (NVE) - OUTPUT OF INDUSTRIES (NACE)</t>
  </si>
  <si>
    <t xml:space="preserve">                                                                   PRODHIMI SIPAS AKTIVITETEVE (NVE) - OUTPUT OF INDUSTRIES (NACE)</t>
  </si>
  <si>
    <t>VALUIMI-VALUATION</t>
  </si>
  <si>
    <t xml:space="preserve">              35x35</t>
  </si>
  <si>
    <t>Përshkrimi</t>
  </si>
  <si>
    <t>Bujqësia, pyjet dhe peshkimi</t>
  </si>
  <si>
    <t>Industria nxjerrëse</t>
  </si>
  <si>
    <t>Prodhimi i produkteve ushqimore, pijeve dhe duhanit</t>
  </si>
  <si>
    <t>Prodhimi i tekstileve, veshjeve; industria e lëkurës dhe këpucëve</t>
  </si>
  <si>
    <t>Prodhimi i produkteve prej druri, letre dhe të shtypshkrimit</t>
  </si>
  <si>
    <t>Përpunimi i koksit dhe produkteve të naftës së rafinuar</t>
  </si>
  <si>
    <t>Industria kimike dhe e produkteve farmaceutike</t>
  </si>
  <si>
    <t>Prodhimi i produkteve prej kauçuku, plastike dhe produkte të tjera minerale</t>
  </si>
  <si>
    <t>Prodhimi i produkteve metalike dhe me bazë metalike përveç makinerive</t>
  </si>
  <si>
    <t>Prodhimi i makinerive dhe pajisjeve dhe mjeteve te transportit</t>
  </si>
  <si>
    <t>Të tjera industri prodhuese, riparime dhe instalime të makinerive dhe pajisjeve</t>
  </si>
  <si>
    <t>Energjia elektrike, furnizimi me gaz, avull dhe ajër të kondicionuar</t>
  </si>
  <si>
    <t>Prodhimi dhe furnizimi me ujë</t>
  </si>
  <si>
    <t>Kanalizime dhe menaxhimi e trajtimi i mbetjeve</t>
  </si>
  <si>
    <t>Ndërtimi</t>
  </si>
  <si>
    <t>Tregtia me shumicë dhe pakicë dhe riparimi i automjeteve dhe motorçikletave</t>
  </si>
  <si>
    <t>Tregtia me shumicë, përveç automjeteve dhe motorçikletave</t>
  </si>
  <si>
    <t>Tregtia me pakicë, përveç tregtisë së automjeteve dhe motorçikletave</t>
  </si>
  <si>
    <t>Transporti tokësor dhe me tubacione</t>
  </si>
  <si>
    <t>Transporti ujor, ajror dhe magazinimi</t>
  </si>
  <si>
    <t>Aktivitete të postës dhe sherbimeve korier</t>
  </si>
  <si>
    <t>Akomodimi dhe shërbimi ushqimor</t>
  </si>
  <si>
    <t>Aktivitete të publikimit, audiovizuale dhe transmetimit</t>
  </si>
  <si>
    <t>Telekomunikimi</t>
  </si>
  <si>
    <t>IT dhe të tjera shërbime informacioni</t>
  </si>
  <si>
    <t>Aktivitete financiare dhe të siguracionit</t>
  </si>
  <si>
    <t>Aktivitete të Real estate (Dhënies-Marrjes me qera)</t>
  </si>
  <si>
    <t>Aktivitete ligjore dhe kontabiliteti, drejtimi, arkitekture dhe inxhinierie</t>
  </si>
  <si>
    <t>Kërkim- zhvillim shkencor dhe aktivitete të tjera profesionale, shkencore e teknike</t>
  </si>
  <si>
    <t>Aktivitete administrative dhe shërbime mbështetëse</t>
  </si>
  <si>
    <t>Administrata publike dhe mbrojtja, sigurimi i detyruar social</t>
  </si>
  <si>
    <t>Arsimi</t>
  </si>
  <si>
    <t>Shëndetësia dhe aktivitete të punës sociale</t>
  </si>
  <si>
    <t>Arte,argëtim dhe çlodhje</t>
  </si>
  <si>
    <t>Aktivitete të tjera shërbimi dhe aktivitete të familjeve</t>
  </si>
  <si>
    <t>Totali</t>
  </si>
  <si>
    <t>Importet (CIF)</t>
  </si>
  <si>
    <t>Totali i burimeve me çmime bazë</t>
  </si>
  <si>
    <t>Marzhi i tregtisë dhe transportit</t>
  </si>
  <si>
    <t>Taksat minus subvencione mbi produktet</t>
  </si>
  <si>
    <t>Totali i burimeve me çmime tregu</t>
  </si>
  <si>
    <t>NVE</t>
  </si>
  <si>
    <t>A01-03</t>
  </si>
  <si>
    <t>B</t>
  </si>
  <si>
    <t>C10-C12</t>
  </si>
  <si>
    <t>C13-C15</t>
  </si>
  <si>
    <t>C16-C18</t>
  </si>
  <si>
    <t>C19</t>
  </si>
  <si>
    <t>C20-C21</t>
  </si>
  <si>
    <t>C22-C23</t>
  </si>
  <si>
    <t>C24-C25</t>
  </si>
  <si>
    <t>C26-C30</t>
  </si>
  <si>
    <t>C31-C33</t>
  </si>
  <si>
    <t>D35</t>
  </si>
  <si>
    <t>E36</t>
  </si>
  <si>
    <t>E37-E39</t>
  </si>
  <si>
    <t>F</t>
  </si>
  <si>
    <t>G45</t>
  </si>
  <si>
    <t>G46</t>
  </si>
  <si>
    <t>G47</t>
  </si>
  <si>
    <t>H49</t>
  </si>
  <si>
    <t>H50-H52</t>
  </si>
  <si>
    <t>H53</t>
  </si>
  <si>
    <t>I</t>
  </si>
  <si>
    <t>J58-J60</t>
  </si>
  <si>
    <t>J61</t>
  </si>
  <si>
    <t>J62_J63</t>
  </si>
  <si>
    <t>K64-K66</t>
  </si>
  <si>
    <t>L68</t>
  </si>
  <si>
    <t>M69-M71</t>
  </si>
  <si>
    <t>M72-M75</t>
  </si>
  <si>
    <t>N77-N82</t>
  </si>
  <si>
    <t>O84</t>
  </si>
  <si>
    <t>P85</t>
  </si>
  <si>
    <t>Q86-Q88</t>
  </si>
  <si>
    <t>R90-R93</t>
  </si>
  <si>
    <t>94-98</t>
  </si>
  <si>
    <t>P7</t>
  </si>
  <si>
    <t>SUPBP</t>
  </si>
  <si>
    <t>P118</t>
  </si>
  <si>
    <t>D21_M_D31</t>
  </si>
  <si>
    <t>SUPPP</t>
  </si>
  <si>
    <t>Description</t>
  </si>
  <si>
    <t>Agriculture, forestry and fishing</t>
  </si>
  <si>
    <t>Mining and quarrying</t>
  </si>
  <si>
    <t>Manufacture of food products, beverages and tobacco products</t>
  </si>
  <si>
    <t>Manufacture of textiles, wearing apparel and leather products</t>
  </si>
  <si>
    <t>Manufacture of wood and paper products, and printing</t>
  </si>
  <si>
    <t>Manufacture of coke and refined petroleum products</t>
  </si>
  <si>
    <t>Manufacture of chemical and pharmaceutical products</t>
  </si>
  <si>
    <t>Manufacture of rubber and plastic products and other non-metallic mineral products</t>
  </si>
  <si>
    <t>Manufacture of basic metals and fabricated metal products, except machinery and equipment</t>
  </si>
  <si>
    <t>Manufacture of machinery and equipment and transport equipment</t>
  </si>
  <si>
    <t>Manufacture of furniture; other manufacturing; repair and installation of machinery and equipment</t>
  </si>
  <si>
    <t>Electricity, gas, steam and air-conditioning supply</t>
  </si>
  <si>
    <t>Water supply</t>
  </si>
  <si>
    <t>Sewerage, waste management and remediation activities</t>
  </si>
  <si>
    <t>Construction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</si>
  <si>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</si>
  <si>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</si>
  <si>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</si>
  <si>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Land transport and transport via pipelines</t>
  </si>
  <si>
    <t>Water and air transport; warehousing</t>
  </si>
  <si>
    <t>Postal and courier activities</t>
  </si>
  <si>
    <t>Accommodation and food service activities</t>
  </si>
  <si>
    <t>Publishing, audiovisual and broadcasting activities</t>
  </si>
  <si>
    <t>Telecommunications</t>
  </si>
  <si>
    <t>Computer programming, consultancy and related activities; information service activities</t>
  </si>
  <si>
    <t>Financial and insurance activities</t>
  </si>
  <si>
    <t>Real estate activities</t>
  </si>
  <si>
    <t>Legal and accounting activities; management consultancy activities; architectural and engineering activities</t>
  </si>
  <si>
    <t>Scientific research and development; other professional, scientific and technical activities</t>
  </si>
  <si>
    <t>Administrative and support service activities</t>
  </si>
  <si>
    <t>Public administration and defence; compulsory social security</t>
  </si>
  <si>
    <t>Education</t>
  </si>
  <si>
    <t>Human health activities</t>
  </si>
  <si>
    <t>Arts, entertainment and recreation</t>
  </si>
  <si>
    <t>Other services and activities of households</t>
  </si>
  <si>
    <t>Total</t>
  </si>
  <si>
    <t>Imports (CIF)</t>
  </si>
  <si>
    <t>Total supply at basic prices</t>
  </si>
  <si>
    <t>Trade and transport margins</t>
  </si>
  <si>
    <t>Taxes less subsidies on products</t>
  </si>
  <si>
    <t>Total supply at purchasers' prices</t>
  </si>
  <si>
    <t>NACE</t>
  </si>
  <si>
    <t>TOTAL</t>
  </si>
  <si>
    <t>KODI</t>
  </si>
  <si>
    <t>CPA_A01-03</t>
  </si>
  <si>
    <t>Produkte bujqësore, pyjore dhe të peshkimit</t>
  </si>
  <si>
    <t>Products of agriculture, forestry and fishing</t>
  </si>
  <si>
    <t>CPA_B</t>
  </si>
  <si>
    <t>Produkte të industrisë nxjerrëse</t>
  </si>
  <si>
    <t>CPA_C10-C12</t>
  </si>
  <si>
    <t>Produkte ushqimore, pije dhe produkte duhani</t>
  </si>
  <si>
    <t>Food products, beverages and tobacco products</t>
  </si>
  <si>
    <t>CPA_C13-C15</t>
  </si>
  <si>
    <t>Tekstile, veshje dhe produkte prej lëkure</t>
  </si>
  <si>
    <t>Textiles, wearing apparel and leather products</t>
  </si>
  <si>
    <t>CPA_C16-C18</t>
  </si>
  <si>
    <t>Produkte prej druri dhe letre dhe shërbime printimi</t>
  </si>
  <si>
    <t>Wood and of products of wood and cork, paper products and printing and recording services</t>
  </si>
  <si>
    <t>CPA_C19</t>
  </si>
  <si>
    <t>Produkte koksi dhe të rafinimit të naftës</t>
  </si>
  <si>
    <t>Coke and refined petroleum products</t>
  </si>
  <si>
    <t>CPA_C20-C21</t>
  </si>
  <si>
    <t>Produkte kimike, produkte farmaceutike dhe preparate farmaceutike</t>
  </si>
  <si>
    <t>Chemical products and basic pharmaceutical products and pharmaceutical preparations</t>
  </si>
  <si>
    <t>CPA_C22-C23</t>
  </si>
  <si>
    <t>Produkte prej gome dhe plastike, dhe produkte  të tjera minerale jo metalike</t>
  </si>
  <si>
    <t>Plastics products and other non-metallic mineral products</t>
  </si>
  <si>
    <t>CPA_C24-C25</t>
  </si>
  <si>
    <t>Produkte me bazë metalike, përveç makinerive dhe pajisjeve</t>
  </si>
  <si>
    <t>Basic metals and fabricated metal products, except machinery and equipment</t>
  </si>
  <si>
    <t>CPA_C26-C30</t>
  </si>
  <si>
    <t>Produkte elektronike dhe optike, pajisje elektrike dhe makineri dhe pajisje të paklasifikuara diku tjetër dhe mjete transporti</t>
  </si>
  <si>
    <t>Computer, electronic, optical products, electrical equipment and machinery and equipment n.e.c (including transport equipment).</t>
  </si>
  <si>
    <t>CPA_C31-C33</t>
  </si>
  <si>
    <t>Mobilie, produkte  të tjera, shërbime riparimi dhe instalimi i makinerive dhe pajisjeve</t>
  </si>
  <si>
    <t>Furniture, other manufactured goods and repair and installation services</t>
  </si>
  <si>
    <t>CPA_D35</t>
  </si>
  <si>
    <t>Energjia elektrike, gazi, avulli dhe ajri i kondicionuar</t>
  </si>
  <si>
    <t>Electricity, gas, steam and air-conditioning</t>
  </si>
  <si>
    <t>CPA_E36</t>
  </si>
  <si>
    <t>Shërbime të prodhimit dhe furnizimit me ujë</t>
  </si>
  <si>
    <t>Natural water; water treatment and supply services</t>
  </si>
  <si>
    <t>CPA_E37-E39</t>
  </si>
  <si>
    <t>Shërbime të kanalizimeve, trajtimit dhe menaxhimit te mbetjeve</t>
  </si>
  <si>
    <t xml:space="preserve">Sewerage; waste collection, treatment and disposal activities; materials recovery; remediation activities and other waste management services </t>
  </si>
  <si>
    <t>CPA_F</t>
  </si>
  <si>
    <t>Shërbime të ndërtimit dhe punëve në ndërtim</t>
  </si>
  <si>
    <t>Constructions and construction works</t>
  </si>
  <si>
    <t>CPA_G45</t>
  </si>
  <si>
    <t>Shërbime të tregtisë me shumicë dhe me pakicë, riparimi i automjeteve  dhe motoçikletave</t>
  </si>
  <si>
    <t>Wholesale and retail trade and repair services of motor vehicles and motorcycles</t>
  </si>
  <si>
    <t>CPA_G46</t>
  </si>
  <si>
    <t>Shërbime të tregëtisë me shumicë, përveç shërbimeve të tregëtisë të automjeteve dhe motorçikletave</t>
  </si>
  <si>
    <t>Wholesale trade services, except of motor vehicles and motorcycles</t>
  </si>
  <si>
    <t>CPA_G47</t>
  </si>
  <si>
    <t>Shërbime të tregtisë me pakicë, përveç shërbimeve të  tregtisë së automjeteve dhe motorçikletave</t>
  </si>
  <si>
    <t>Retail trade services, except of motor vehicles and motorcycles</t>
  </si>
  <si>
    <t>CPA_H49</t>
  </si>
  <si>
    <t>Shërbime të transportit tokësor dhe me tubacione</t>
  </si>
  <si>
    <t>Land transport services and transport services via pipelines</t>
  </si>
  <si>
    <t>CPA_H50-H52</t>
  </si>
  <si>
    <t>Shërbime të transportit ujor, ajror dhe magazinimit</t>
  </si>
  <si>
    <t>Water, air transport, warehousing services</t>
  </si>
  <si>
    <t>CPA_H53</t>
  </si>
  <si>
    <t>Shërbime postare</t>
  </si>
  <si>
    <t>Postal and courier services</t>
  </si>
  <si>
    <t>CPA_I</t>
  </si>
  <si>
    <t>Shërbime të akomodimit dhe  ushqimit</t>
  </si>
  <si>
    <t>Accommodation and food services</t>
  </si>
  <si>
    <t>CPA_J58-J60</t>
  </si>
  <si>
    <t>Shërbime publikimi, audovizive dhe transmetimi</t>
  </si>
  <si>
    <t>Publishing , audiovisual and broadcasting services</t>
  </si>
  <si>
    <t>CPA_J61</t>
  </si>
  <si>
    <t>Shërbime telekomunikacioni</t>
  </si>
  <si>
    <t>Telecommunications services</t>
  </si>
  <si>
    <t>CPA_J62_J63</t>
  </si>
  <si>
    <t>Shërbime të teknologjisë së informacionit , konsulencë informatike dhe  shërbime informacioni</t>
  </si>
  <si>
    <t>Computer programming, consultancy and related services; information services</t>
  </si>
  <si>
    <t>CPA_K64-K66</t>
  </si>
  <si>
    <t>Shërbime financiare dhe të sigurimit</t>
  </si>
  <si>
    <t>Financial and insurance services</t>
  </si>
  <si>
    <t>CPA_L68</t>
  </si>
  <si>
    <t>Shërbime të pasurive të paluajtshme</t>
  </si>
  <si>
    <t>Real estate services</t>
  </si>
  <si>
    <t>CPA_M69_M71</t>
  </si>
  <si>
    <t>Shërbime ligjore dhe kontabiliteti, shërbime konsulence në fushën e menaxhimit; shërbime në fushën e arkitekturës dhe inxhinierisë</t>
  </si>
  <si>
    <t>Legal, accounting, management consultancy and architectural and engineering services</t>
  </si>
  <si>
    <t>CPA_M72-M75</t>
  </si>
  <si>
    <t>Shërbime kërkim-zhvillimi shkencor dhe shërbime të tjera profesionale dhe teknike</t>
  </si>
  <si>
    <t>Scientific research and development; other professional, scientific and technical services</t>
  </si>
  <si>
    <t>CPA_N77-N82</t>
  </si>
  <si>
    <t>Shërbime administrative dhe mbështetëse</t>
  </si>
  <si>
    <t>Administrative and support service</t>
  </si>
  <si>
    <t>CPA_O84</t>
  </si>
  <si>
    <t>Shërbime të administrimit publik dhe mbrojtja, shërbime të sigurimit shoqëror të detyrueshëm</t>
  </si>
  <si>
    <t>Public administration and defence services; compulsory social security services</t>
  </si>
  <si>
    <t>CPA_P85</t>
  </si>
  <si>
    <t>Shërbime arsimi</t>
  </si>
  <si>
    <t>Education services</t>
  </si>
  <si>
    <t>CPA_Q86-Q88</t>
  </si>
  <si>
    <t>Shërbime shëndetësore</t>
  </si>
  <si>
    <t>Human health services</t>
  </si>
  <si>
    <t>CPA_R90-R93</t>
  </si>
  <si>
    <t>Shërbime artistike, argëtuese dhe çlodhëse</t>
  </si>
  <si>
    <t>CPA_94-98</t>
  </si>
  <si>
    <t xml:space="preserve">Shërbime të tjera kolektive, sociale dhe personale             </t>
  </si>
  <si>
    <t>CPA_TOTAL</t>
  </si>
  <si>
    <t>Totali i prodhimit sipas aktiviteteve</t>
  </si>
  <si>
    <t>Total output by activity</t>
  </si>
  <si>
    <t xml:space="preserve">Tabela e Përdorimeve me çmime tregu </t>
  </si>
  <si>
    <t>Viti 2012</t>
  </si>
  <si>
    <t>Use Table at purchaser's prices</t>
  </si>
  <si>
    <t>Year 2012</t>
  </si>
  <si>
    <t>në milion Lekë/ in million ALL</t>
  </si>
  <si>
    <t>KONSUMI NDERMJETES I INDUSTRIVE(NVE) - INPUT OF INDUSTRIES (NACE)</t>
  </si>
  <si>
    <t>PERDORIMET FINALE-FINAL USES</t>
  </si>
  <si>
    <t xml:space="preserve">           35x35</t>
  </si>
  <si>
    <t>Konsumi final i familjeve</t>
  </si>
  <si>
    <t>Konsumi final i qeverisë dhe OJF-ve</t>
  </si>
  <si>
    <t>Shpenzimet e konsumit final</t>
  </si>
  <si>
    <t>Formimi i  bruto i kapitalit fiks</t>
  </si>
  <si>
    <t>Ndryshim gjendje</t>
  </si>
  <si>
    <t xml:space="preserve">Formimi bruto i kapitalit </t>
  </si>
  <si>
    <t>Eksportet (FOB)</t>
  </si>
  <si>
    <t>Përdorimet finale me çmime tregu</t>
  </si>
  <si>
    <t>Totali i përdorimeve me çmime tregu</t>
  </si>
  <si>
    <t>P3_S14</t>
  </si>
  <si>
    <t>P3_S13</t>
  </si>
  <si>
    <t>P3</t>
  </si>
  <si>
    <t>P51</t>
  </si>
  <si>
    <t>P52</t>
  </si>
  <si>
    <t>P5</t>
  </si>
  <si>
    <t>P6</t>
  </si>
  <si>
    <t>TFINU</t>
  </si>
  <si>
    <t>TU</t>
  </si>
  <si>
    <t>Final consumption expenditure by households</t>
  </si>
  <si>
    <t>Final consumption expenditure by government</t>
  </si>
  <si>
    <t>Final consumption expenditure</t>
  </si>
  <si>
    <t>Gross fixed capital formation</t>
  </si>
  <si>
    <t>Changes in inventories</t>
  </si>
  <si>
    <t>Gross capital formation</t>
  </si>
  <si>
    <t>Exports (FOB)</t>
  </si>
  <si>
    <t>Final uses at purchasers' prices</t>
  </si>
  <si>
    <t>Total use at purchasers' prices</t>
  </si>
  <si>
    <t>Totali i Konsumit Ndërmjetës sipas aktiviteteve</t>
  </si>
  <si>
    <t>Total intermediate consumption of industries</t>
  </si>
  <si>
    <t>B1G</t>
  </si>
  <si>
    <t>Vlera e Shtuar sipas aktiviteteve</t>
  </si>
  <si>
    <t>Value added of industries</t>
  </si>
  <si>
    <t>Tabela Input-Output me çmime bazë (industri x industri)</t>
  </si>
  <si>
    <t>Symmetric Input-Output Table at basic prices (industries x  industries)</t>
  </si>
  <si>
    <t xml:space="preserve">            35x35</t>
  </si>
  <si>
    <t>Kërkesa Finale me çmime bazë</t>
  </si>
  <si>
    <t>Totali i Përdorimeve me çmime bazë</t>
  </si>
  <si>
    <t>Final Demand at basic prices</t>
  </si>
  <si>
    <t>Total use at basic prices</t>
  </si>
  <si>
    <t xml:space="preserve">Totali </t>
  </si>
  <si>
    <t xml:space="preserve">Total </t>
  </si>
  <si>
    <t>Taksa neto mbi produktet</t>
  </si>
  <si>
    <t>P2</t>
  </si>
  <si>
    <t>Totali I Konsumit Ndërmjetës /Përdorimet finale me çmime tregu</t>
  </si>
  <si>
    <t>Total intermediate consumption/Final use at purchasers' prices</t>
  </si>
  <si>
    <t>Vlera e Shtuar me çmime bazë</t>
  </si>
  <si>
    <t>Value added at basic prices</t>
  </si>
  <si>
    <t>P1</t>
  </si>
  <si>
    <t>Prodhimi me çmime bazë</t>
  </si>
  <si>
    <t>Output at basic prices</t>
  </si>
  <si>
    <t>Importet CIF</t>
  </si>
  <si>
    <t>Imports CIF</t>
  </si>
  <si>
    <t>Burimet me çmime bazë</t>
  </si>
  <si>
    <t>Supply at basic prices</t>
  </si>
  <si>
    <t>2012*</t>
  </si>
  <si>
    <t>Unrevised data</t>
  </si>
  <si>
    <t>*Të dhëna para rishikimit të Llogarive Kombëtare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</si>
</sst>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43" formatCode="_-* #,##0.00_-;\-* #,##0.00_-;_-* &quot;-&quot;??_-;_-@_-"/>
    <numFmt numFmtId="164" formatCode="_(* #,##0.00_);_(* \(#,##0.00\);_(* &quot;-&quot;??_);_(@_)"/>
    <numFmt numFmtId="165" formatCode="@\ *."/>
    <numFmt numFmtId="166" formatCode="\ \ \ \ \ \ \ \ \ \ @\ *."/>
    <numFmt numFmtId="167" formatCode="\ \ \ \ \ \ \ \ \ \ \ \ @\ *."/>
    <numFmt numFmtId="168" formatCode="\ \ \ \ \ \ \ \ \ \ \ \ @"/>
    <numFmt numFmtId="169" formatCode="\ \ \ \ \ \ \ \ \ \ \ \ \ @\ *."/>
    <numFmt numFmtId="170" formatCode="\ @\ *."/>
    <numFmt numFmtId="171" formatCode="\ @"/>
    <numFmt numFmtId="172" formatCode="\ \ @\ *."/>
    <numFmt numFmtId="173" formatCode="\ \ @"/>
    <numFmt numFmtId="174" formatCode="\ \ \ @\ *."/>
    <numFmt numFmtId="175" formatCode="\ \ \ @"/>
    <numFmt numFmtId="176" formatCode="\ \ \ \ @\ *."/>
    <numFmt numFmtId="177" formatCode="\ \ \ \ @"/>
    <numFmt numFmtId="178" formatCode="\ \ \ \ \ \ @\ *."/>
    <numFmt numFmtId="179" formatCode="\ \ \ \ \ \ @"/>
    <numFmt numFmtId="180" formatCode="\ \ \ \ \ \ \ @\ *."/>
    <numFmt numFmtId="181" formatCode="\ \ \ \ \ \ \ \ \ @\ *."/>
    <numFmt numFmtId="182" formatCode="\ \ \ \ \ \ \ \ \ @"/>
    <numFmt numFmtId="183" formatCode="&quot;IR£&quot;#,##0;\-&quot;IR£&quot;#,##0"/>
    <numFmt numFmtId="184" formatCode="mmmm\ d\,\ yyyy"/>
    <numFmt numFmtId="185" formatCode="_-* #,##0_?_._-;\-* #,##0_?_._-;_-* &quot;-&quot;_?_._-;_-@_-"/>
    <numFmt numFmtId="186" formatCode="_-* #,##0.00_?_._-;\-* #,##0.00_?_._-;_-* &quot;-&quot;??_?_._-;_-@_-"/>
    <numFmt numFmtId="187" formatCode="_(&quot;$&quot;* #,##0_);_(&quot;$&quot;* \(#,##0\);_(&quot;$&quot;* &quot;-&quot;_);_(@_)"/>
    <numFmt numFmtId="188" formatCode="_(&quot;$&quot;* #,##0.00_);_(&quot;$&quot;* \(#,##0.00\);_(&quot;$&quot;* &quot;-&quot;??_);_(@_)"/>
    <numFmt numFmtId="189" formatCode="_(* #,##0_);_(* \(#,##0\);_(* &quot;-&quot;_);_(@_)"/>
    <numFmt numFmtId="190" formatCode="###\ ###\ ###\ ###"/>
    <numFmt numFmtId="191" formatCode="_(* #,##0_);_(* \(#,##0\);_(* &quot;-&quot;??_);_(@_)"/>
    <numFmt numFmtId="192" formatCode="###\ ###\ ###\ "/>
    <numFmt numFmtId="193" formatCode="_(* #,##0.00000_);_(* \(#,##0.00000\);_(* &quot;-&quot;??_);_(@_)"/>
  </numFmts>
  <fonts count="72">
    <font>
      <sz val="11"/>
      <color theme="1"/>
      <name val="Calibri"/>
      <charset val="134"/>
      <scheme val="minor"/>
    </font>
    <font>
      <sz val="11"/>
      <color indexed="8"/>
      <name val="Arial"/>
      <charset val="238"/>
    </font>
    <font>
      <b/>
      <sz val="10"/>
      <name val="Arial"/>
      <charset val="134"/>
    </font>
    <font>
      <sz val="12"/>
      <name val="Arial"/>
      <charset val="238"/>
    </font>
    <font>
      <sz val="8"/>
      <color indexed="10"/>
      <name val="Arial"/>
      <charset val="238"/>
    </font>
    <font>
      <sz val="10"/>
      <name val="Arial"/>
      <charset val="238"/>
    </font>
    <font>
      <sz val="10"/>
      <name val="Arial"/>
      <charset val="134"/>
    </font>
    <font>
      <sz val="11"/>
      <name val="Arial"/>
      <charset val="238"/>
    </font>
    <font>
      <sz val="10"/>
      <name val="Arial CE"/>
      <charset val="134"/>
    </font>
    <font>
      <sz val="10"/>
      <name val="Arial"/>
      <charset val="162"/>
    </font>
    <font>
      <sz val="10"/>
      <name val="Arial CE"/>
      <charset val="238"/>
    </font>
    <font>
      <sz val="10"/>
      <color indexed="8"/>
      <name val="Arial"/>
      <charset val="238"/>
    </font>
    <font>
      <u/>
      <sz val="10"/>
      <color indexed="12"/>
      <name val="Arial"/>
      <charset val="238"/>
    </font>
    <font>
      <sz val="8"/>
      <name val="Arial"/>
      <charset val="162"/>
    </font>
    <font>
      <sz val="8"/>
      <name val="Helv"/>
      <charset val="204"/>
    </font>
    <font>
      <sz val="10"/>
      <color theme="1"/>
      <name val="Arial"/>
      <charset val="134"/>
    </font>
    <font>
      <b/>
      <sz val="11"/>
      <color indexed="8"/>
      <name val="Arial"/>
      <charset val="134"/>
    </font>
    <font>
      <sz val="11"/>
      <color theme="0"/>
      <name val="Calibri"/>
      <charset val="134"/>
      <scheme val="minor"/>
    </font>
    <font>
      <sz val="12"/>
      <name val="Arial"/>
      <charset val="134"/>
    </font>
    <font>
      <b/>
      <sz val="10"/>
      <color theme="1"/>
      <name val="Arial"/>
      <charset val="134"/>
    </font>
    <font>
      <sz val="11"/>
      <name val="Calibri"/>
      <charset val="134"/>
    </font>
    <font>
      <sz val="9"/>
      <color theme="1"/>
      <name val="Arial"/>
      <charset val="134"/>
    </font>
    <font>
      <u/>
      <sz val="11"/>
      <color theme="10"/>
      <name val="Calibri"/>
      <charset val="134"/>
    </font>
    <font>
      <sz val="24"/>
      <name val="MetaNormalLF-Roman"/>
      <charset val="134"/>
    </font>
    <font>
      <sz val="24"/>
      <name val="Arial"/>
      <charset val="134"/>
    </font>
    <font>
      <b/>
      <sz val="20"/>
      <name val="Arial"/>
      <charset val="134"/>
    </font>
    <font>
      <b/>
      <i/>
      <sz val="9"/>
      <name val="Arial"/>
      <charset val="134"/>
    </font>
    <font>
      <b/>
      <i/>
      <sz val="14"/>
      <name val="Arial"/>
      <charset val="134"/>
    </font>
    <font>
      <b/>
      <i/>
      <sz val="11"/>
      <name val="Arial"/>
      <charset val="134"/>
    </font>
    <font>
      <sz val="10"/>
      <name val="MetaNormalLF-Roman"/>
      <charset val="134"/>
    </font>
    <font>
      <b/>
      <sz val="14"/>
      <name val="MetaNormalLF-Roman"/>
      <charset val="134"/>
    </font>
    <font>
      <sz val="9"/>
      <name val="Arial"/>
      <charset val="134"/>
    </font>
    <font>
      <sz val="10"/>
      <name val="Helv"/>
      <charset val="204"/>
    </font>
    <font>
      <sz val="10"/>
      <color indexed="8"/>
      <name val="Arial"/>
      <charset val="134"/>
    </font>
    <font>
      <sz val="8"/>
      <name val="Arial"/>
      <charset val="134"/>
    </font>
    <font>
      <sz val="7"/>
      <name val="Letter Gothic CE"/>
      <charset val="238"/>
    </font>
    <font>
      <sz val="11"/>
      <color indexed="8"/>
      <name val="Calibri"/>
      <charset val="134"/>
    </font>
    <font>
      <sz val="7"/>
      <name val="Arial"/>
      <charset val="134"/>
    </font>
    <font>
      <sz val="11"/>
      <color indexed="9"/>
      <name val="Calibri"/>
      <charset val="134"/>
    </font>
    <font>
      <sz val="11"/>
      <color indexed="20"/>
      <name val="Calibri"/>
      <charset val="134"/>
    </font>
    <font>
      <b/>
      <sz val="11"/>
      <color indexed="52"/>
      <name val="Calibri"/>
      <charset val="134"/>
    </font>
    <font>
      <b/>
      <sz val="11"/>
      <color indexed="9"/>
      <name val="Calibri"/>
      <charset val="134"/>
    </font>
    <font>
      <sz val="11"/>
      <color theme="1"/>
      <name val="Calibri"/>
      <charset val="238"/>
      <scheme val="minor"/>
    </font>
    <font>
      <sz val="10"/>
      <name val="MS Sans Serif"/>
      <charset val="134"/>
    </font>
    <font>
      <i/>
      <sz val="11"/>
      <color indexed="23"/>
      <name val="Calibri"/>
      <charset val="134"/>
    </font>
    <font>
      <sz val="11"/>
      <color indexed="17"/>
      <name val="Calibri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b/>
      <sz val="11"/>
      <color indexed="56"/>
      <name val="Calibri"/>
      <charset val="134"/>
    </font>
    <font>
      <u/>
      <sz val="10"/>
      <color theme="10"/>
      <name val="Arial"/>
      <charset val="134"/>
    </font>
    <font>
      <sz val="12"/>
      <name val="Academy"/>
      <charset val="134"/>
    </font>
    <font>
      <sz val="8"/>
      <name val="Academy"/>
      <charset val="134"/>
    </font>
    <font>
      <sz val="11"/>
      <color indexed="62"/>
      <name val="Calibri"/>
      <charset val="134"/>
    </font>
    <font>
      <sz val="11"/>
      <color indexed="52"/>
      <name val="Calibri"/>
      <charset val="134"/>
    </font>
    <font>
      <sz val="6.15"/>
      <name val="Arial"/>
      <charset val="134"/>
    </font>
    <font>
      <sz val="11"/>
      <color indexed="60"/>
      <name val="Calibri"/>
      <charset val="134"/>
    </font>
    <font>
      <sz val="11"/>
      <color indexed="8"/>
      <name val="Calibri"/>
      <charset val="238"/>
    </font>
    <font>
      <sz val="10"/>
      <name val="NTHarmonica"/>
      <charset val="204"/>
    </font>
    <font>
      <b/>
      <sz val="11"/>
      <color indexed="63"/>
      <name val="Calibri"/>
      <charset val="134"/>
    </font>
    <font>
      <b/>
      <sz val="6.15"/>
      <name val="Arial"/>
      <charset val="134"/>
    </font>
    <font>
      <b/>
      <sz val="4.5"/>
      <name val="Arial"/>
      <charset val="134"/>
    </font>
    <font>
      <b/>
      <sz val="12"/>
      <name val="MS Sans Serif"/>
      <charset val="134"/>
    </font>
    <font>
      <sz val="4.5"/>
      <name val="Arial"/>
      <charset val="134"/>
    </font>
    <font>
      <sz val="11"/>
      <name val="MetaNormalLF-Roman"/>
      <charset val="134"/>
    </font>
    <font>
      <sz val="6"/>
      <name val="Arial"/>
      <charset val="134"/>
    </font>
    <font>
      <b/>
      <sz val="18"/>
      <color indexed="56"/>
      <name val="Cambria"/>
      <charset val="134"/>
    </font>
    <font>
      <b/>
      <sz val="11"/>
      <color indexed="8"/>
      <name val="Calibri"/>
      <charset val="134"/>
    </font>
    <font>
      <sz val="11"/>
      <color indexed="10"/>
      <name val="Calibri"/>
      <charset val="134"/>
    </font>
    <font>
      <sz val="11"/>
      <color theme="1"/>
      <name val="Calibri"/>
      <charset val="134"/>
      <scheme val="minor"/>
    </font>
    <font>
      <sz val="8"/>
      <color rgb="FF000000"/>
      <name val="Tahoma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5" tint="0.39991454817346722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3"/>
        <bgColor indexed="64"/>
      </patternFill>
    </fill>
  </fills>
  <borders count="9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indexed="8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7">
    <xf numFmtId="0" fontId="0" fillId="0" borderId="0"/>
    <xf numFmtId="164" fontId="68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2" fillId="0" borderId="0"/>
    <xf numFmtId="0" fontId="32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165" fontId="34" fillId="0" borderId="0"/>
    <xf numFmtId="49" fontId="34" fillId="0" borderId="0"/>
    <xf numFmtId="166" fontId="34" fillId="0" borderId="0">
      <alignment horizontal="center"/>
    </xf>
    <xf numFmtId="167" fontId="34" fillId="0" borderId="0"/>
    <xf numFmtId="168" fontId="34" fillId="0" borderId="0"/>
    <xf numFmtId="169" fontId="34" fillId="0" borderId="0"/>
    <xf numFmtId="170" fontId="35" fillId="0" borderId="0"/>
    <xf numFmtId="171" fontId="35" fillId="0" borderId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172" fontId="37" fillId="0" borderId="0"/>
    <xf numFmtId="173" fontId="35" fillId="0" borderId="0"/>
    <xf numFmtId="174" fontId="34" fillId="0" borderId="0"/>
    <xf numFmtId="175" fontId="35" fillId="0" borderId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7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7" borderId="0" applyNumberFormat="0" applyBorder="0" applyAlignment="0" applyProtection="0"/>
    <xf numFmtId="176" fontId="37" fillId="0" borderId="0"/>
    <xf numFmtId="177" fontId="35" fillId="0" borderId="0"/>
    <xf numFmtId="0" fontId="38" fillId="18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18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178" fontId="34" fillId="0" borderId="0"/>
    <xf numFmtId="179" fontId="34" fillId="0" borderId="0">
      <alignment horizontal="center"/>
    </xf>
    <xf numFmtId="180" fontId="34" fillId="0" borderId="0">
      <alignment horizontal="center"/>
    </xf>
    <xf numFmtId="181" fontId="34" fillId="0" borderId="0"/>
    <xf numFmtId="182" fontId="34" fillId="0" borderId="0">
      <alignment horizontal="center"/>
    </xf>
    <xf numFmtId="0" fontId="38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5" borderId="0" applyNumberFormat="0" applyBorder="0" applyAlignment="0" applyProtection="0"/>
    <xf numFmtId="0" fontId="39" fillId="9" borderId="0" applyNumberFormat="0" applyBorder="0" applyAlignment="0" applyProtection="0"/>
    <xf numFmtId="0" fontId="40" fillId="6" borderId="88" applyNumberFormat="0" applyAlignment="0" applyProtection="0"/>
    <xf numFmtId="0" fontId="41" fillId="26" borderId="89" applyNumberFormat="0" applyAlignment="0" applyProtection="0"/>
    <xf numFmtId="164" fontId="6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68" fillId="0" borderId="0" applyFont="0" applyFill="0" applyBorder="0" applyAlignment="0" applyProtection="0"/>
    <xf numFmtId="3" fontId="6" fillId="0" borderId="0" applyFill="0" applyBorder="0" applyAlignment="0" applyProtection="0"/>
    <xf numFmtId="183" fontId="6" fillId="0" borderId="0" applyFill="0" applyBorder="0" applyAlignment="0" applyProtection="0"/>
    <xf numFmtId="184" fontId="6" fillId="0" borderId="0" applyFill="0" applyBorder="0" applyAlignment="0" applyProtection="0"/>
    <xf numFmtId="0" fontId="6" fillId="0" borderId="0"/>
    <xf numFmtId="0" fontId="44" fillId="0" borderId="0" applyNumberFormat="0" applyFill="0" applyBorder="0" applyAlignment="0" applyProtection="0"/>
    <xf numFmtId="2" fontId="6" fillId="0" borderId="0" applyFill="0" applyBorder="0" applyAlignment="0" applyProtection="0"/>
    <xf numFmtId="0" fontId="34" fillId="0" borderId="81"/>
    <xf numFmtId="0" fontId="45" fillId="10" borderId="0" applyNumberFormat="0" applyBorder="0" applyAlignment="0" applyProtection="0"/>
    <xf numFmtId="0" fontId="46" fillId="0" borderId="90" applyNumberFormat="0" applyFill="0" applyAlignment="0" applyProtection="0"/>
    <xf numFmtId="0" fontId="47" fillId="0" borderId="91" applyNumberFormat="0" applyFill="0" applyAlignment="0" applyProtection="0"/>
    <xf numFmtId="0" fontId="48" fillId="0" borderId="92" applyNumberFormat="0" applyFill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>
      <alignment wrapText="1"/>
    </xf>
    <xf numFmtId="0" fontId="51" fillId="0" borderId="0"/>
    <xf numFmtId="0" fontId="52" fillId="13" borderId="88" applyNumberFormat="0" applyAlignment="0" applyProtection="0"/>
    <xf numFmtId="0" fontId="53" fillId="0" borderId="93" applyNumberFormat="0" applyFill="0" applyAlignment="0" applyProtection="0"/>
    <xf numFmtId="0" fontId="54" fillId="0" borderId="94" applyNumberFormat="0" applyFill="0" applyProtection="0">
      <alignment horizontal="left" vertical="top" wrapText="1"/>
    </xf>
    <xf numFmtId="165" fontId="35" fillId="0" borderId="0"/>
    <xf numFmtId="0" fontId="55" fillId="27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8" fillId="0" borderId="0"/>
    <xf numFmtId="0" fontId="6" fillId="0" borderId="0"/>
    <xf numFmtId="0" fontId="29" fillId="0" borderId="0"/>
    <xf numFmtId="0" fontId="56" fillId="0" borderId="0"/>
    <xf numFmtId="0" fontId="6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8" fillId="0" borderId="0"/>
    <xf numFmtId="0" fontId="68" fillId="0" borderId="0"/>
    <xf numFmtId="0" fontId="68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43" fillId="0" borderId="0"/>
    <xf numFmtId="0" fontId="68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6" fillId="0" borderId="0"/>
    <xf numFmtId="0" fontId="10" fillId="0" borderId="0">
      <alignment vertical="top"/>
    </xf>
    <xf numFmtId="0" fontId="6" fillId="4" borderId="95" applyNumberFormat="0" applyFont="0" applyAlignment="0" applyProtection="0"/>
    <xf numFmtId="49" fontId="35" fillId="0" borderId="0"/>
    <xf numFmtId="185" fontId="57" fillId="0" borderId="0" applyFont="0" applyFill="0" applyBorder="0" applyAlignment="0" applyProtection="0"/>
    <xf numFmtId="186" fontId="57" fillId="0" borderId="0" applyFont="0" applyFill="0" applyBorder="0" applyAlignment="0" applyProtection="0"/>
    <xf numFmtId="164" fontId="6" fillId="0" borderId="0" applyFont="0" applyFill="0" applyBorder="0" applyProtection="0"/>
    <xf numFmtId="0" fontId="58" fillId="6" borderId="96" applyNumberFormat="0" applyAlignment="0" applyProtection="0"/>
    <xf numFmtId="9" fontId="6" fillId="0" borderId="0" applyFont="0" applyFill="0" applyBorder="0" applyAlignment="0" applyProtection="0"/>
    <xf numFmtId="3" fontId="54" fillId="0" borderId="0" applyFill="0" applyBorder="0" applyProtection="0">
      <alignment horizontal="right"/>
    </xf>
    <xf numFmtId="49" fontId="54" fillId="0" borderId="0" applyFill="0" applyBorder="0" applyProtection="0">
      <alignment horizontal="right"/>
    </xf>
    <xf numFmtId="49" fontId="54" fillId="0" borderId="0" applyFill="0" applyBorder="0" applyProtection="0">
      <alignment horizontal="left" vertical="top"/>
    </xf>
    <xf numFmtId="49" fontId="59" fillId="0" borderId="0" applyFill="0" applyBorder="0" applyProtection="0">
      <alignment horizontal="right"/>
    </xf>
    <xf numFmtId="49" fontId="2" fillId="0" borderId="0" applyFill="0" applyBorder="0" applyProtection="0">
      <alignment horizontal="left"/>
    </xf>
    <xf numFmtId="0" fontId="59" fillId="0" borderId="0" applyNumberFormat="0" applyFill="0" applyBorder="0" applyProtection="0"/>
    <xf numFmtId="49" fontId="59" fillId="0" borderId="94" applyFill="0" applyProtection="0">
      <alignment horizontal="center"/>
    </xf>
    <xf numFmtId="49" fontId="59" fillId="0" borderId="94" applyFill="0" applyProtection="0">
      <alignment horizontal="center" vertical="justify" wrapText="1"/>
    </xf>
    <xf numFmtId="49" fontId="60" fillId="0" borderId="94" applyFill="0" applyProtection="0">
      <alignment horizontal="center" vertical="top" wrapText="1"/>
    </xf>
    <xf numFmtId="49" fontId="59" fillId="0" borderId="0" applyFill="0" applyBorder="0" applyProtection="0">
      <alignment horizontal="right" vertical="top"/>
    </xf>
    <xf numFmtId="49" fontId="54" fillId="0" borderId="0" applyFill="0" applyBorder="0" applyProtection="0">
      <alignment horizontal="right" vertical="top" wrapText="1"/>
    </xf>
    <xf numFmtId="0" fontId="4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49" fontId="59" fillId="0" borderId="97" applyFill="0" applyProtection="0">
      <alignment horizontal="center"/>
    </xf>
    <xf numFmtId="49" fontId="59" fillId="0" borderId="97" applyFill="0" applyProtection="0">
      <alignment horizontal="center" wrapText="1"/>
    </xf>
    <xf numFmtId="0" fontId="59" fillId="0" borderId="97" applyFill="0" applyProtection="0">
      <alignment horizontal="center"/>
    </xf>
    <xf numFmtId="0" fontId="60" fillId="0" borderId="97" applyFill="0" applyProtection="0">
      <alignment horizontal="center" vertical="top"/>
    </xf>
    <xf numFmtId="0" fontId="54" fillId="0" borderId="21" applyNumberFormat="0" applyFill="0" applyProtection="0">
      <alignment vertical="top"/>
    </xf>
    <xf numFmtId="49" fontId="59" fillId="0" borderId="21" applyFill="0" applyProtection="0">
      <alignment horizontal="center" vertical="justify" wrapText="1"/>
    </xf>
    <xf numFmtId="49" fontId="59" fillId="0" borderId="21" applyFill="0" applyProtection="0">
      <alignment horizontal="center"/>
    </xf>
    <xf numFmtId="0" fontId="59" fillId="0" borderId="21" applyFill="0" applyProtection="0">
      <alignment horizontal="center"/>
    </xf>
    <xf numFmtId="0" fontId="60" fillId="0" borderId="21" applyFill="0" applyProtection="0">
      <alignment horizontal="center" vertical="top"/>
    </xf>
    <xf numFmtId="0" fontId="59" fillId="0" borderId="0" applyNumberFormat="0" applyFill="0" applyBorder="0" applyProtection="0">
      <alignment horizontal="left"/>
    </xf>
    <xf numFmtId="0" fontId="54" fillId="28" borderId="94" applyNumberFormat="0" applyAlignment="0" applyProtection="0"/>
    <xf numFmtId="3" fontId="54" fillId="28" borderId="94">
      <alignment horizontal="right"/>
      <protection locked="0"/>
    </xf>
    <xf numFmtId="49" fontId="54" fillId="6" borderId="0" applyBorder="0">
      <alignment horizontal="right"/>
      <protection locked="0"/>
    </xf>
    <xf numFmtId="0" fontId="62" fillId="28" borderId="94" applyNumberFormat="0">
      <alignment horizontal="left" vertical="top" wrapText="1"/>
      <protection locked="0"/>
    </xf>
    <xf numFmtId="0" fontId="54" fillId="0" borderId="94" applyNumberFormat="0" applyFill="0" applyAlignment="0" applyProtection="0"/>
    <xf numFmtId="3" fontId="54" fillId="0" borderId="94" applyFill="0" applyProtection="0">
      <alignment horizontal="right"/>
    </xf>
    <xf numFmtId="0" fontId="62" fillId="0" borderId="94" applyNumberFormat="0" applyFill="0" applyProtection="0">
      <alignment horizontal="left" vertical="top" wrapText="1"/>
    </xf>
    <xf numFmtId="0" fontId="63" fillId="0" borderId="0"/>
    <xf numFmtId="0" fontId="6" fillId="0" borderId="0"/>
    <xf numFmtId="0" fontId="6" fillId="0" borderId="0"/>
    <xf numFmtId="0" fontId="32" fillId="0" borderId="0"/>
    <xf numFmtId="0" fontId="64" fillId="0" borderId="0" applyNumberFormat="0" applyBorder="0" applyAlignment="0">
      <alignment horizontal="left" readingOrder="1"/>
    </xf>
    <xf numFmtId="0" fontId="65" fillId="0" borderId="0" applyNumberFormat="0" applyFill="0" applyBorder="0" applyAlignment="0" applyProtection="0"/>
    <xf numFmtId="0" fontId="66" fillId="0" borderId="98" applyNumberFormat="0" applyFill="0" applyAlignment="0" applyProtection="0"/>
    <xf numFmtId="0" fontId="67" fillId="0" borderId="0" applyNumberFormat="0" applyFill="0" applyBorder="0" applyAlignment="0" applyProtection="0"/>
    <xf numFmtId="187" fontId="51" fillId="0" borderId="0" applyFont="0" applyFill="0" applyBorder="0" applyAlignment="0" applyProtection="0"/>
    <xf numFmtId="188" fontId="51" fillId="0" borderId="0" applyFont="0" applyFill="0" applyBorder="0" applyAlignment="0" applyProtection="0"/>
    <xf numFmtId="0" fontId="6" fillId="0" borderId="0"/>
    <xf numFmtId="164" fontId="6" fillId="0" borderId="0" applyFont="0" applyFill="0" applyBorder="0" applyProtection="0"/>
    <xf numFmtId="189" fontId="51" fillId="0" borderId="0" applyFont="0" applyFill="0" applyBorder="0" applyAlignment="0" applyProtection="0"/>
    <xf numFmtId="164" fontId="51" fillId="0" borderId="0" applyFont="0" applyFill="0" applyBorder="0" applyAlignment="0" applyProtection="0"/>
  </cellStyleXfs>
  <cellXfs count="187">
    <xf numFmtId="0" fontId="0" fillId="0" borderId="0" xfId="0"/>
    <xf numFmtId="0" fontId="1" fillId="0" borderId="0" xfId="134" applyFont="1" applyFill="1" applyBorder="1" applyAlignment="1">
      <alignment vertical="center"/>
    </xf>
    <xf numFmtId="0" fontId="1" fillId="0" borderId="0" xfId="134" applyFont="1" applyAlignment="1">
      <alignment vertical="center"/>
    </xf>
    <xf numFmtId="0" fontId="1" fillId="0" borderId="0" xfId="134" applyFont="1" applyBorder="1" applyAlignment="1">
      <alignment vertical="center"/>
    </xf>
    <xf numFmtId="0" fontId="1" fillId="2" borderId="0" xfId="134" applyFont="1" applyFill="1" applyBorder="1" applyAlignment="1">
      <alignment vertical="center"/>
    </xf>
    <xf numFmtId="0" fontId="2" fillId="0" borderId="0" xfId="134" applyFont="1" applyFill="1" applyAlignment="1" applyProtection="1">
      <alignment horizontal="left"/>
    </xf>
    <xf numFmtId="1" fontId="1" fillId="0" borderId="0" xfId="134" applyNumberFormat="1" applyFont="1" applyBorder="1" applyAlignment="1">
      <alignment vertical="center"/>
    </xf>
    <xf numFmtId="0" fontId="2" fillId="0" borderId="0" xfId="108" applyFont="1" applyAlignment="1" applyProtection="1">
      <alignment horizontal="left" vertical="center"/>
    </xf>
    <xf numFmtId="0" fontId="3" fillId="0" borderId="1" xfId="134" applyFont="1" applyBorder="1" applyAlignment="1">
      <alignment vertical="center"/>
    </xf>
    <xf numFmtId="0" fontId="1" fillId="0" borderId="2" xfId="134" applyFont="1" applyBorder="1" applyAlignment="1">
      <alignment vertical="center"/>
    </xf>
    <xf numFmtId="1" fontId="1" fillId="0" borderId="2" xfId="134" applyNumberFormat="1" applyFont="1" applyBorder="1" applyAlignment="1">
      <alignment vertical="center"/>
    </xf>
    <xf numFmtId="1" fontId="5" fillId="0" borderId="5" xfId="134" applyNumberFormat="1" applyFont="1" applyBorder="1" applyAlignment="1">
      <alignment horizontal="center" vertical="center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1" fontId="5" fillId="0" borderId="10" xfId="134" applyNumberFormat="1" applyFont="1" applyBorder="1" applyAlignment="1" applyProtection="1">
      <alignment horizontal="center" vertical="center"/>
      <protection locked="0"/>
    </xf>
    <xf numFmtId="1" fontId="6" fillId="0" borderId="11" xfId="134" applyNumberFormat="1" applyFont="1" applyFill="1" applyBorder="1" applyAlignment="1">
      <alignment horizontal="center" vertical="center" wrapText="1"/>
    </xf>
    <xf numFmtId="1" fontId="5" fillId="0" borderId="10" xfId="134" applyNumberFormat="1" applyFont="1" applyBorder="1" applyAlignment="1">
      <alignment horizontal="center" vertical="center"/>
    </xf>
    <xf numFmtId="1" fontId="5" fillId="0" borderId="5" xfId="134" applyNumberFormat="1" applyFont="1" applyBorder="1" applyAlignment="1" applyProtection="1">
      <alignment horizontal="center" vertical="center"/>
      <protection locked="0"/>
    </xf>
    <xf numFmtId="1" fontId="5" fillId="0" borderId="14" xfId="134" applyNumberFormat="1" applyFont="1" applyBorder="1" applyAlignment="1">
      <alignment horizontal="center" vertical="center"/>
    </xf>
    <xf numFmtId="1" fontId="5" fillId="0" borderId="15" xfId="134" applyNumberFormat="1" applyFont="1" applyBorder="1" applyAlignment="1">
      <alignment horizontal="center" vertical="center"/>
    </xf>
    <xf numFmtId="3" fontId="7" fillId="3" borderId="16" xfId="134" applyNumberFormat="1" applyFont="1" applyFill="1" applyBorder="1" applyAlignment="1">
      <alignment vertical="center"/>
    </xf>
    <xf numFmtId="3" fontId="7" fillId="3" borderId="11" xfId="134" applyNumberFormat="1" applyFont="1" applyFill="1" applyBorder="1" applyAlignment="1">
      <alignment vertical="center"/>
    </xf>
    <xf numFmtId="0" fontId="6" fillId="0" borderId="17" xfId="134" applyNumberFormat="1" applyFont="1" applyFill="1" applyBorder="1" applyAlignment="1" applyProtection="1">
      <alignment horizontal="left" vertical="center"/>
    </xf>
    <xf numFmtId="0" fontId="8" fillId="0" borderId="18" xfId="134" applyNumberFormat="1" applyFont="1" applyFill="1" applyBorder="1" applyAlignment="1" applyProtection="1">
      <alignment horizontal="left" vertical="center"/>
    </xf>
    <xf numFmtId="0" fontId="6" fillId="0" borderId="19" xfId="134" applyNumberFormat="1" applyFont="1" applyFill="1" applyBorder="1" applyAlignment="1" applyProtection="1">
      <alignment horizontal="left" vertical="center"/>
    </xf>
    <xf numFmtId="190" fontId="9" fillId="0" borderId="20" xfId="0" applyNumberFormat="1" applyFont="1" applyBorder="1"/>
    <xf numFmtId="190" fontId="9" fillId="0" borderId="21" xfId="0" applyNumberFormat="1" applyFont="1" applyBorder="1"/>
    <xf numFmtId="0" fontId="6" fillId="0" borderId="22" xfId="134" applyNumberFormat="1" applyFont="1" applyFill="1" applyBorder="1" applyAlignment="1" applyProtection="1">
      <alignment horizontal="left" vertical="center"/>
    </xf>
    <xf numFmtId="0" fontId="6" fillId="0" borderId="18" xfId="134" applyNumberFormat="1" applyFont="1" applyFill="1" applyBorder="1" applyAlignment="1" applyProtection="1">
      <alignment horizontal="left" vertical="center"/>
    </xf>
    <xf numFmtId="0" fontId="6" fillId="0" borderId="23" xfId="134" applyNumberFormat="1" applyFont="1" applyFill="1" applyBorder="1" applyAlignment="1" applyProtection="1">
      <alignment horizontal="left" vertical="center"/>
    </xf>
    <xf numFmtId="0" fontId="10" fillId="0" borderId="10" xfId="155" applyFont="1" applyBorder="1" applyProtection="1">
      <alignment vertical="top"/>
    </xf>
    <xf numFmtId="3" fontId="6" fillId="4" borderId="24" xfId="134" applyNumberFormat="1" applyFont="1" applyFill="1" applyBorder="1" applyAlignment="1" applyProtection="1">
      <alignment horizontal="left" vertical="center"/>
      <protection locked="0"/>
    </xf>
    <xf numFmtId="3" fontId="6" fillId="4" borderId="25" xfId="134" applyNumberFormat="1" applyFont="1" applyFill="1" applyBorder="1" applyAlignment="1" applyProtection="1">
      <alignment horizontal="left" vertical="center"/>
      <protection locked="0"/>
    </xf>
    <xf numFmtId="3" fontId="6" fillId="4" borderId="26" xfId="134" applyNumberFormat="1" applyFont="1" applyFill="1" applyBorder="1" applyAlignment="1" applyProtection="1">
      <alignment horizontal="left" vertical="center"/>
      <protection locked="0"/>
    </xf>
    <xf numFmtId="3" fontId="6" fillId="4" borderId="25" xfId="134" applyNumberFormat="1" applyFont="1" applyFill="1" applyBorder="1" applyAlignment="1" applyProtection="1">
      <alignment horizontal="right" vertical="center"/>
      <protection locked="0"/>
    </xf>
    <xf numFmtId="3" fontId="6" fillId="0" borderId="27" xfId="134" applyNumberFormat="1" applyFont="1" applyFill="1" applyBorder="1" applyAlignment="1" applyProtection="1">
      <alignment horizontal="right" vertical="center"/>
      <protection locked="0"/>
    </xf>
    <xf numFmtId="3" fontId="6" fillId="4" borderId="24" xfId="134" applyNumberFormat="1" applyFont="1" applyFill="1" applyBorder="1" applyAlignment="1" applyProtection="1">
      <alignment horizontal="left" vertical="center"/>
    </xf>
    <xf numFmtId="3" fontId="6" fillId="4" borderId="25" xfId="134" applyNumberFormat="1" applyFont="1" applyFill="1" applyBorder="1" applyAlignment="1" applyProtection="1">
      <alignment horizontal="left" vertical="center"/>
    </xf>
    <xf numFmtId="3" fontId="6" fillId="4" borderId="28" xfId="134" applyNumberFormat="1" applyFont="1" applyFill="1" applyBorder="1" applyAlignment="1" applyProtection="1">
      <alignment horizontal="left" vertical="center"/>
    </xf>
    <xf numFmtId="3" fontId="6" fillId="4" borderId="25" xfId="134" applyNumberFormat="1" applyFont="1" applyFill="1" applyBorder="1" applyAlignment="1" applyProtection="1">
      <alignment horizontal="right" vertical="center"/>
    </xf>
    <xf numFmtId="3" fontId="6" fillId="4" borderId="29" xfId="134" applyNumberFormat="1" applyFont="1" applyFill="1" applyBorder="1" applyAlignment="1" applyProtection="1">
      <alignment horizontal="right" vertical="center"/>
    </xf>
    <xf numFmtId="3" fontId="6" fillId="4" borderId="30" xfId="134" applyNumberFormat="1" applyFont="1" applyFill="1" applyBorder="1" applyAlignment="1" applyProtection="1">
      <alignment horizontal="left" vertical="center"/>
    </xf>
    <xf numFmtId="3" fontId="6" fillId="4" borderId="31" xfId="134" applyNumberFormat="1" applyFont="1" applyFill="1" applyBorder="1" applyAlignment="1" applyProtection="1">
      <alignment horizontal="left" vertical="center"/>
    </xf>
    <xf numFmtId="3" fontId="6" fillId="4" borderId="32" xfId="134" applyNumberFormat="1" applyFont="1" applyFill="1" applyBorder="1" applyAlignment="1" applyProtection="1">
      <alignment horizontal="left" vertical="center"/>
    </xf>
    <xf numFmtId="3" fontId="6" fillId="4" borderId="31" xfId="134" applyNumberFormat="1" applyFont="1" applyFill="1" applyBorder="1" applyAlignment="1" applyProtection="1">
      <alignment horizontal="right" vertical="center"/>
    </xf>
    <xf numFmtId="3" fontId="6" fillId="4" borderId="33" xfId="134" applyNumberFormat="1" applyFont="1" applyFill="1" applyBorder="1" applyAlignment="1" applyProtection="1">
      <alignment horizontal="right" vertical="center"/>
    </xf>
    <xf numFmtId="0" fontId="1" fillId="0" borderId="0" xfId="134" applyFont="1" applyFill="1" applyAlignment="1">
      <alignment vertical="center"/>
    </xf>
    <xf numFmtId="191" fontId="1" fillId="0" borderId="0" xfId="1" applyNumberFormat="1" applyFont="1" applyFill="1" applyBorder="1" applyAlignment="1">
      <alignment vertical="center"/>
    </xf>
    <xf numFmtId="191" fontId="1" fillId="0" borderId="0" xfId="134" applyNumberFormat="1" applyFont="1" applyFill="1" applyBorder="1" applyAlignment="1">
      <alignment vertical="center"/>
    </xf>
    <xf numFmtId="3" fontId="1" fillId="0" borderId="0" xfId="134" applyNumberFormat="1" applyFont="1" applyFill="1" applyBorder="1" applyAlignment="1">
      <alignment vertical="center"/>
    </xf>
    <xf numFmtId="0" fontId="11" fillId="0" borderId="0" xfId="134" applyFont="1" applyBorder="1" applyAlignment="1">
      <alignment vertical="center"/>
    </xf>
    <xf numFmtId="0" fontId="11" fillId="0" borderId="2" xfId="134" applyFont="1" applyBorder="1" applyAlignment="1">
      <alignment vertical="center"/>
    </xf>
    <xf numFmtId="0" fontId="6" fillId="0" borderId="34" xfId="0" applyFont="1" applyFill="1" applyBorder="1" applyAlignment="1" applyProtection="1">
      <alignment horizontal="center" vertical="center" wrapText="1"/>
    </xf>
    <xf numFmtId="1" fontId="6" fillId="5" borderId="35" xfId="134" applyNumberFormat="1" applyFont="1" applyFill="1" applyBorder="1" applyAlignment="1">
      <alignment horizontal="center" vertical="center" wrapText="1"/>
    </xf>
    <xf numFmtId="1" fontId="6" fillId="0" borderId="0" xfId="134" applyNumberFormat="1" applyFont="1" applyFill="1" applyBorder="1" applyAlignment="1">
      <alignment horizontal="center" vertical="center" wrapText="1"/>
    </xf>
    <xf numFmtId="1" fontId="6" fillId="5" borderId="10" xfId="134" applyNumberFormat="1" applyFont="1" applyFill="1" applyBorder="1" applyAlignment="1">
      <alignment horizontal="center" vertical="center" wrapText="1"/>
    </xf>
    <xf numFmtId="1" fontId="6" fillId="0" borderId="36" xfId="134" applyNumberFormat="1" applyFont="1" applyFill="1" applyBorder="1" applyAlignment="1">
      <alignment horizontal="center" vertical="center" wrapText="1"/>
    </xf>
    <xf numFmtId="1" fontId="6" fillId="5" borderId="5" xfId="134" applyNumberFormat="1" applyFont="1" applyFill="1" applyBorder="1" applyAlignment="1">
      <alignment horizontal="center" vertical="center" wrapText="1"/>
    </xf>
    <xf numFmtId="1" fontId="6" fillId="0" borderId="16" xfId="134" applyNumberFormat="1" applyFont="1" applyFill="1" applyBorder="1" applyAlignment="1">
      <alignment horizontal="center" vertical="center" wrapText="1"/>
    </xf>
    <xf numFmtId="1" fontId="6" fillId="5" borderId="37" xfId="134" applyNumberFormat="1" applyFont="1" applyFill="1" applyBorder="1" applyAlignment="1">
      <alignment horizontal="center" vertical="center" wrapText="1"/>
    </xf>
    <xf numFmtId="1" fontId="6" fillId="5" borderId="38" xfId="134" applyNumberFormat="1" applyFont="1" applyFill="1" applyBorder="1" applyAlignment="1">
      <alignment horizontal="center" vertical="center" wrapText="1"/>
    </xf>
    <xf numFmtId="190" fontId="9" fillId="0" borderId="39" xfId="0" applyNumberFormat="1" applyFont="1" applyBorder="1"/>
    <xf numFmtId="3" fontId="6" fillId="4" borderId="40" xfId="134" applyNumberFormat="1" applyFont="1" applyFill="1" applyBorder="1" applyAlignment="1" applyProtection="1">
      <alignment horizontal="right" vertical="top" wrapText="1"/>
    </xf>
    <xf numFmtId="190" fontId="9" fillId="0" borderId="41" xfId="0" applyNumberFormat="1" applyFont="1" applyBorder="1"/>
    <xf numFmtId="3" fontId="6" fillId="4" borderId="42" xfId="134" applyNumberFormat="1" applyFont="1" applyFill="1" applyBorder="1" applyAlignment="1" applyProtection="1">
      <alignment horizontal="right" vertical="top" wrapText="1"/>
    </xf>
    <xf numFmtId="3" fontId="6" fillId="4" borderId="43" xfId="134" applyNumberFormat="1" applyFont="1" applyFill="1" applyBorder="1" applyAlignment="1" applyProtection="1">
      <alignment horizontal="right" vertical="center"/>
      <protection locked="0"/>
    </xf>
    <xf numFmtId="192" fontId="6" fillId="4" borderId="42" xfId="0" applyNumberFormat="1" applyFont="1" applyFill="1" applyBorder="1" applyAlignment="1" applyProtection="1">
      <alignment horizontal="right" vertical="center"/>
      <protection locked="0"/>
    </xf>
    <xf numFmtId="3" fontId="6" fillId="4" borderId="43" xfId="134" applyNumberFormat="1" applyFont="1" applyFill="1" applyBorder="1" applyAlignment="1" applyProtection="1">
      <alignment horizontal="right" vertical="center"/>
    </xf>
    <xf numFmtId="3" fontId="6" fillId="4" borderId="27" xfId="134" applyNumberFormat="1" applyFont="1" applyFill="1" applyBorder="1" applyAlignment="1" applyProtection="1">
      <alignment horizontal="right" vertical="center"/>
      <protection locked="0"/>
    </xf>
    <xf numFmtId="3" fontId="6" fillId="4" borderId="44" xfId="134" applyNumberFormat="1" applyFont="1" applyFill="1" applyBorder="1" applyAlignment="1" applyProtection="1">
      <alignment horizontal="right" vertical="center"/>
    </xf>
    <xf numFmtId="192" fontId="6" fillId="6" borderId="45" xfId="134" applyNumberFormat="1" applyFont="1" applyFill="1" applyBorder="1" applyAlignment="1" applyProtection="1">
      <alignment horizontal="right" vertical="center"/>
      <protection locked="0"/>
    </xf>
    <xf numFmtId="192" fontId="6" fillId="6" borderId="46" xfId="134" applyNumberFormat="1" applyFont="1" applyFill="1" applyBorder="1" applyAlignment="1" applyProtection="1">
      <alignment horizontal="right" vertical="center"/>
      <protection locked="0"/>
    </xf>
    <xf numFmtId="3" fontId="6" fillId="4" borderId="47" xfId="134" applyNumberFormat="1" applyFont="1" applyFill="1" applyBorder="1" applyAlignment="1" applyProtection="1">
      <alignment horizontal="right" vertical="center"/>
    </xf>
    <xf numFmtId="192" fontId="6" fillId="6" borderId="48" xfId="134" applyNumberFormat="1" applyFont="1" applyFill="1" applyBorder="1" applyAlignment="1" applyProtection="1">
      <alignment horizontal="right" vertical="center"/>
      <protection locked="0"/>
    </xf>
    <xf numFmtId="0" fontId="1" fillId="0" borderId="49" xfId="134" applyFont="1" applyBorder="1" applyAlignment="1">
      <alignment vertical="center"/>
    </xf>
    <xf numFmtId="1" fontId="6" fillId="5" borderId="50" xfId="134" applyNumberFormat="1" applyFont="1" applyFill="1" applyBorder="1" applyAlignment="1">
      <alignment horizontal="center" vertical="center" wrapText="1"/>
    </xf>
    <xf numFmtId="1" fontId="6" fillId="5" borderId="51" xfId="134" applyNumberFormat="1" applyFont="1" applyFill="1" applyBorder="1" applyAlignment="1">
      <alignment horizontal="center" vertical="center" wrapText="1"/>
    </xf>
    <xf numFmtId="1" fontId="6" fillId="5" borderId="52" xfId="134" applyNumberFormat="1" applyFont="1" applyFill="1" applyBorder="1" applyAlignment="1">
      <alignment horizontal="center" vertical="center" wrapText="1"/>
    </xf>
    <xf numFmtId="3" fontId="7" fillId="3" borderId="53" xfId="134" applyNumberFormat="1" applyFont="1" applyFill="1" applyBorder="1" applyAlignment="1">
      <alignment vertical="center"/>
    </xf>
    <xf numFmtId="3" fontId="6" fillId="4" borderId="54" xfId="134" applyNumberFormat="1" applyFont="1" applyFill="1" applyBorder="1" applyAlignment="1" applyProtection="1">
      <alignment horizontal="right" vertical="top" wrapText="1"/>
    </xf>
    <xf numFmtId="191" fontId="1" fillId="0" borderId="0" xfId="1" applyNumberFormat="1" applyFont="1" applyBorder="1" applyAlignment="1">
      <alignment vertical="center"/>
    </xf>
    <xf numFmtId="3" fontId="6" fillId="4" borderId="55" xfId="134" applyNumberFormat="1" applyFont="1" applyFill="1" applyBorder="1" applyAlignment="1" applyProtection="1">
      <alignment horizontal="right" vertical="top" wrapText="1"/>
    </xf>
    <xf numFmtId="191" fontId="6" fillId="4" borderId="56" xfId="1" applyNumberFormat="1" applyFont="1" applyFill="1" applyBorder="1" applyAlignment="1" applyProtection="1">
      <protection locked="0"/>
    </xf>
    <xf numFmtId="191" fontId="6" fillId="4" borderId="54" xfId="1" applyNumberFormat="1" applyFont="1" applyFill="1" applyBorder="1" applyAlignment="1" applyProtection="1">
      <alignment horizontal="right" vertical="top" wrapText="1"/>
    </xf>
    <xf numFmtId="3" fontId="6" fillId="4" borderId="57" xfId="134" applyNumberFormat="1" applyFont="1" applyFill="1" applyBorder="1" applyAlignment="1" applyProtection="1">
      <alignment horizontal="right" vertical="center"/>
      <protection locked="0"/>
    </xf>
    <xf numFmtId="193" fontId="1" fillId="0" borderId="0" xfId="134" applyNumberFormat="1" applyFont="1" applyFill="1" applyBorder="1" applyAlignment="1">
      <alignment vertical="center"/>
    </xf>
    <xf numFmtId="192" fontId="6" fillId="6" borderId="58" xfId="134" applyNumberFormat="1" applyFont="1" applyFill="1" applyBorder="1" applyAlignment="1" applyProtection="1">
      <alignment horizontal="right" vertical="center"/>
      <protection locked="0"/>
    </xf>
    <xf numFmtId="192" fontId="6" fillId="6" borderId="59" xfId="134" applyNumberFormat="1" applyFont="1" applyFill="1" applyBorder="1" applyAlignment="1" applyProtection="1">
      <alignment horizontal="right" vertical="center"/>
      <protection locked="0"/>
    </xf>
    <xf numFmtId="192" fontId="6" fillId="6" borderId="60" xfId="134" applyNumberFormat="1" applyFont="1" applyFill="1" applyBorder="1" applyAlignment="1" applyProtection="1">
      <alignment horizontal="right" vertical="center"/>
      <protection locked="0"/>
    </xf>
    <xf numFmtId="0" fontId="12" fillId="0" borderId="0" xfId="118" applyAlignment="1" applyProtection="1"/>
    <xf numFmtId="0" fontId="2" fillId="0" borderId="0" xfId="134" applyFont="1" applyAlignment="1" applyProtection="1">
      <alignment horizontal="center"/>
    </xf>
    <xf numFmtId="0" fontId="2" fillId="0" borderId="0" xfId="108" applyFont="1" applyAlignment="1" applyProtection="1">
      <alignment horizontal="center" vertical="center"/>
    </xf>
    <xf numFmtId="1" fontId="5" fillId="0" borderId="35" xfId="134" applyNumberFormat="1" applyFont="1" applyBorder="1" applyAlignment="1" applyProtection="1">
      <alignment horizontal="center" vertical="center"/>
      <protection locked="0"/>
    </xf>
    <xf numFmtId="0" fontId="6" fillId="0" borderId="62" xfId="134" applyNumberFormat="1" applyFont="1" applyFill="1" applyBorder="1" applyAlignment="1" applyProtection="1">
      <alignment horizontal="left" vertical="center"/>
    </xf>
    <xf numFmtId="0" fontId="8" fillId="0" borderId="23" xfId="134" applyNumberFormat="1" applyFont="1" applyFill="1" applyBorder="1" applyAlignment="1" applyProtection="1">
      <alignment horizontal="left" vertical="center"/>
    </xf>
    <xf numFmtId="0" fontId="6" fillId="0" borderId="19" xfId="0" applyNumberFormat="1" applyFont="1" applyFill="1" applyBorder="1" applyAlignment="1" applyProtection="1">
      <alignment horizontal="left" vertical="center"/>
    </xf>
    <xf numFmtId="0" fontId="6" fillId="0" borderId="18" xfId="0" applyNumberFormat="1" applyFont="1" applyFill="1" applyBorder="1" applyAlignment="1" applyProtection="1">
      <alignment horizontal="left" vertical="center"/>
    </xf>
    <xf numFmtId="190" fontId="9" fillId="5" borderId="62" xfId="0" applyNumberFormat="1" applyFont="1" applyFill="1" applyBorder="1"/>
    <xf numFmtId="190" fontId="9" fillId="5" borderId="20" xfId="0" applyNumberFormat="1" applyFont="1" applyFill="1" applyBorder="1"/>
    <xf numFmtId="190" fontId="9" fillId="5" borderId="63" xfId="0" applyNumberFormat="1" applyFont="1" applyFill="1" applyBorder="1"/>
    <xf numFmtId="190" fontId="9" fillId="5" borderId="21" xfId="0" applyNumberFormat="1" applyFont="1" applyFill="1" applyBorder="1"/>
    <xf numFmtId="0" fontId="6" fillId="4" borderId="30" xfId="134" applyNumberFormat="1" applyFont="1" applyFill="1" applyBorder="1" applyAlignment="1" applyProtection="1">
      <alignment horizontal="left" vertical="center"/>
    </xf>
    <xf numFmtId="0" fontId="6" fillId="4" borderId="64" xfId="134" applyNumberFormat="1" applyFont="1" applyFill="1" applyBorder="1" applyAlignment="1" applyProtection="1">
      <alignment horizontal="left" vertical="center"/>
    </xf>
    <xf numFmtId="190" fontId="9" fillId="5" borderId="65" xfId="0" applyNumberFormat="1" applyFont="1" applyFill="1" applyBorder="1"/>
    <xf numFmtId="190" fontId="1" fillId="0" borderId="0" xfId="134" applyNumberFormat="1" applyFont="1" applyFill="1" applyBorder="1" applyAlignment="1">
      <alignment vertical="center"/>
    </xf>
    <xf numFmtId="0" fontId="6" fillId="0" borderId="0" xfId="0" applyFont="1" applyFill="1" applyBorder="1" applyAlignment="1" applyProtection="1">
      <alignment horizontal="center" vertical="center" wrapText="1"/>
    </xf>
    <xf numFmtId="1" fontId="6" fillId="5" borderId="67" xfId="134" applyNumberFormat="1" applyFont="1" applyFill="1" applyBorder="1" applyAlignment="1">
      <alignment horizontal="center" vertical="center" wrapText="1"/>
    </xf>
    <xf numFmtId="190" fontId="9" fillId="5" borderId="40" xfId="0" applyNumberFormat="1" applyFont="1" applyFill="1" applyBorder="1"/>
    <xf numFmtId="190" fontId="9" fillId="5" borderId="42" xfId="0" applyNumberFormat="1" applyFont="1" applyFill="1" applyBorder="1"/>
    <xf numFmtId="190" fontId="9" fillId="5" borderId="39" xfId="0" applyNumberFormat="1" applyFont="1" applyFill="1" applyBorder="1"/>
    <xf numFmtId="190" fontId="9" fillId="5" borderId="68" xfId="0" applyNumberFormat="1" applyFont="1" applyFill="1" applyBorder="1"/>
    <xf numFmtId="190" fontId="9" fillId="5" borderId="69" xfId="0" applyNumberFormat="1" applyFont="1" applyFill="1" applyBorder="1"/>
    <xf numFmtId="192" fontId="6" fillId="6" borderId="70" xfId="134" applyNumberFormat="1" applyFont="1" applyFill="1" applyBorder="1" applyAlignment="1" applyProtection="1">
      <alignment horizontal="right" vertical="center"/>
      <protection locked="0"/>
    </xf>
    <xf numFmtId="1" fontId="6" fillId="0" borderId="10" xfId="134" applyNumberFormat="1" applyFont="1" applyFill="1" applyBorder="1" applyAlignment="1">
      <alignment horizontal="center" vertical="center" wrapText="1"/>
    </xf>
    <xf numFmtId="1" fontId="6" fillId="5" borderId="71" xfId="134" applyNumberFormat="1" applyFont="1" applyFill="1" applyBorder="1" applyAlignment="1">
      <alignment horizontal="center" vertical="center" wrapText="1"/>
    </xf>
    <xf numFmtId="1" fontId="6" fillId="5" borderId="16" xfId="134" applyNumberFormat="1" applyFont="1" applyFill="1" applyBorder="1" applyAlignment="1">
      <alignment horizontal="center" vertical="center" wrapText="1"/>
    </xf>
    <xf numFmtId="3" fontId="7" fillId="3" borderId="72" xfId="134" applyNumberFormat="1" applyFont="1" applyFill="1" applyBorder="1" applyAlignment="1">
      <alignment vertical="center"/>
    </xf>
    <xf numFmtId="3" fontId="7" fillId="3" borderId="73" xfId="134" applyNumberFormat="1" applyFont="1" applyFill="1" applyBorder="1" applyAlignment="1">
      <alignment vertical="center"/>
    </xf>
    <xf numFmtId="3" fontId="15" fillId="7" borderId="0" xfId="0" applyNumberFormat="1" applyFont="1" applyFill="1" applyBorder="1"/>
    <xf numFmtId="190" fontId="9" fillId="5" borderId="54" xfId="0" applyNumberFormat="1" applyFont="1" applyFill="1" applyBorder="1"/>
    <xf numFmtId="190" fontId="9" fillId="5" borderId="55" xfId="0" applyNumberFormat="1" applyFont="1" applyFill="1" applyBorder="1"/>
    <xf numFmtId="190" fontId="9" fillId="5" borderId="41" xfId="0" applyNumberFormat="1" applyFont="1" applyFill="1" applyBorder="1"/>
    <xf numFmtId="190" fontId="9" fillId="5" borderId="74" xfId="0" applyNumberFormat="1" applyFont="1" applyFill="1" applyBorder="1"/>
    <xf numFmtId="192" fontId="6" fillId="6" borderId="75" xfId="134" applyNumberFormat="1" applyFont="1" applyFill="1" applyBorder="1" applyAlignment="1" applyProtection="1">
      <alignment horizontal="right" vertical="center"/>
      <protection locked="0"/>
    </xf>
    <xf numFmtId="192" fontId="6" fillId="6" borderId="76" xfId="134" applyNumberFormat="1" applyFont="1" applyFill="1" applyBorder="1" applyAlignment="1" applyProtection="1">
      <alignment horizontal="right" vertical="center"/>
      <protection locked="0"/>
    </xf>
    <xf numFmtId="0" fontId="2" fillId="7" borderId="0" xfId="0" applyFont="1" applyFill="1" applyAlignment="1">
      <alignment horizontal="left"/>
    </xf>
    <xf numFmtId="0" fontId="16" fillId="0" borderId="0" xfId="134" applyFont="1" applyBorder="1" applyAlignment="1">
      <alignment vertical="center"/>
    </xf>
    <xf numFmtId="0" fontId="6" fillId="0" borderId="23" xfId="0" applyNumberFormat="1" applyFont="1" applyFill="1" applyBorder="1" applyAlignment="1" applyProtection="1">
      <alignment horizontal="left" vertical="center"/>
    </xf>
    <xf numFmtId="0" fontId="6" fillId="0" borderId="77" xfId="134" applyNumberFormat="1" applyFont="1" applyFill="1" applyBorder="1" applyAlignment="1" applyProtection="1">
      <alignment horizontal="left" vertical="center"/>
    </xf>
    <xf numFmtId="164" fontId="1" fillId="0" borderId="0" xfId="1" applyFont="1" applyFill="1" applyBorder="1" applyAlignment="1">
      <alignment vertical="center"/>
    </xf>
    <xf numFmtId="0" fontId="13" fillId="7" borderId="61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vertical="center" wrapText="1"/>
    </xf>
    <xf numFmtId="0" fontId="13" fillId="7" borderId="78" xfId="0" applyFont="1" applyFill="1" applyBorder="1" applyAlignment="1">
      <alignment vertical="center" wrapText="1"/>
    </xf>
    <xf numFmtId="1" fontId="6" fillId="5" borderId="79" xfId="134" applyNumberFormat="1" applyFont="1" applyFill="1" applyBorder="1" applyAlignment="1">
      <alignment horizontal="center" vertical="center" wrapText="1"/>
    </xf>
    <xf numFmtId="1" fontId="6" fillId="5" borderId="80" xfId="134" applyNumberFormat="1" applyFont="1" applyFill="1" applyBorder="1" applyAlignment="1">
      <alignment horizontal="center" vertical="center" wrapText="1"/>
    </xf>
    <xf numFmtId="1" fontId="6" fillId="0" borderId="81" xfId="134" applyNumberFormat="1" applyFont="1" applyFill="1" applyBorder="1" applyAlignment="1">
      <alignment horizontal="center" vertical="center" wrapText="1"/>
    </xf>
    <xf numFmtId="190" fontId="9" fillId="5" borderId="82" xfId="0" applyNumberFormat="1" applyFont="1" applyFill="1" applyBorder="1"/>
    <xf numFmtId="0" fontId="13" fillId="7" borderId="49" xfId="0" applyFont="1" applyFill="1" applyBorder="1" applyAlignment="1">
      <alignment vertical="center" wrapText="1"/>
    </xf>
    <xf numFmtId="1" fontId="6" fillId="0" borderId="15" xfId="134" applyNumberFormat="1" applyFont="1" applyFill="1" applyBorder="1" applyAlignment="1">
      <alignment horizontal="center" vertical="center" wrapText="1"/>
    </xf>
    <xf numFmtId="1" fontId="6" fillId="5" borderId="85" xfId="134" applyNumberFormat="1" applyFont="1" applyFill="1" applyBorder="1" applyAlignment="1">
      <alignment horizontal="center" vertical="center" wrapText="1"/>
    </xf>
    <xf numFmtId="1" fontId="6" fillId="0" borderId="37" xfId="134" applyNumberFormat="1" applyFont="1" applyFill="1" applyBorder="1" applyAlignment="1">
      <alignment horizontal="center" vertical="center" wrapText="1"/>
    </xf>
    <xf numFmtId="190" fontId="9" fillId="5" borderId="86" xfId="0" applyNumberFormat="1" applyFont="1" applyFill="1" applyBorder="1"/>
    <xf numFmtId="190" fontId="9" fillId="5" borderId="87" xfId="0" applyNumberFormat="1" applyFont="1" applyFill="1" applyBorder="1"/>
    <xf numFmtId="0" fontId="0" fillId="0" borderId="0" xfId="0" applyFill="1"/>
    <xf numFmtId="0" fontId="17" fillId="0" borderId="0" xfId="0" applyFont="1"/>
    <xf numFmtId="0" fontId="18" fillId="0" borderId="0" xfId="195" applyNumberFormat="1" applyFont="1" applyProtection="1"/>
    <xf numFmtId="0" fontId="0" fillId="0" borderId="72" xfId="0" applyBorder="1"/>
    <xf numFmtId="0" fontId="19" fillId="7" borderId="72" xfId="0" applyFont="1" applyFill="1" applyBorder="1" applyAlignment="1">
      <alignment horizontal="left"/>
    </xf>
    <xf numFmtId="0" fontId="0" fillId="7" borderId="72" xfId="0" applyFill="1" applyBorder="1"/>
    <xf numFmtId="0" fontId="2" fillId="0" borderId="0" xfId="2" applyFont="1" applyAlignment="1" applyProtection="1"/>
    <xf numFmtId="0" fontId="15" fillId="0" borderId="0" xfId="0" applyFont="1"/>
    <xf numFmtId="0" fontId="15" fillId="0" borderId="0" xfId="0" applyFont="1" applyFill="1"/>
    <xf numFmtId="0" fontId="20" fillId="0" borderId="0" xfId="2" applyFont="1" applyAlignment="1" applyProtection="1"/>
    <xf numFmtId="0" fontId="21" fillId="0" borderId="0" xfId="0" applyFont="1"/>
    <xf numFmtId="0" fontId="22" fillId="0" borderId="0" xfId="2" applyAlignment="1" applyProtection="1"/>
    <xf numFmtId="0" fontId="6" fillId="0" borderId="0" xfId="129"/>
    <xf numFmtId="0" fontId="26" fillId="0" borderId="0" xfId="129" applyFont="1" applyAlignment="1"/>
    <xf numFmtId="0" fontId="27" fillId="0" borderId="0" xfId="195" applyNumberFormat="1" applyFont="1" applyAlignment="1" applyProtection="1">
      <alignment horizontal="center"/>
      <protection locked="0"/>
    </xf>
    <xf numFmtId="49" fontId="27" fillId="0" borderId="0" xfId="195" applyNumberFormat="1" applyFont="1" applyProtection="1">
      <protection locked="0"/>
    </xf>
    <xf numFmtId="0" fontId="28" fillId="0" borderId="0" xfId="195" applyNumberFormat="1" applyFont="1" applyAlignment="1" applyProtection="1">
      <alignment horizontal="center"/>
      <protection locked="0"/>
    </xf>
    <xf numFmtId="0" fontId="29" fillId="0" borderId="0" xfId="195" applyFont="1" applyAlignment="1" applyProtection="1">
      <alignment horizontal="left" indent="1"/>
      <protection locked="0"/>
    </xf>
    <xf numFmtId="0" fontId="29" fillId="0" borderId="0" xfId="195" applyFont="1" applyAlignment="1">
      <alignment horizontal="left" indent="1"/>
    </xf>
    <xf numFmtId="0" fontId="6" fillId="0" borderId="0" xfId="195" applyAlignment="1">
      <alignment horizontal="left" indent="1"/>
    </xf>
    <xf numFmtId="0" fontId="30" fillId="0" borderId="0" xfId="195" applyFont="1" applyAlignment="1">
      <alignment horizontal="left" indent="1"/>
    </xf>
    <xf numFmtId="0" fontId="31" fillId="0" borderId="0" xfId="129" applyFont="1" applyAlignment="1">
      <alignment horizontal="left"/>
    </xf>
    <xf numFmtId="0" fontId="70" fillId="7" borderId="72" xfId="0" applyFont="1" applyFill="1" applyBorder="1" applyAlignment="1">
      <alignment horizontal="left"/>
    </xf>
    <xf numFmtId="0" fontId="71" fillId="0" borderId="0" xfId="0" applyFont="1"/>
    <xf numFmtId="0" fontId="23" fillId="0" borderId="0" xfId="195" applyFont="1" applyBorder="1" applyAlignment="1">
      <alignment horizontal="center" vertical="center"/>
    </xf>
    <xf numFmtId="0" fontId="24" fillId="0" borderId="0" xfId="195" applyFont="1" applyBorder="1" applyAlignment="1">
      <alignment horizontal="center" vertical="center"/>
    </xf>
    <xf numFmtId="0" fontId="25" fillId="0" borderId="0" xfId="129" applyFont="1" applyAlignment="1">
      <alignment horizontal="center" wrapText="1"/>
    </xf>
    <xf numFmtId="0" fontId="13" fillId="7" borderId="61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7" borderId="66" xfId="0" applyFont="1" applyFill="1" applyBorder="1" applyAlignment="1">
      <alignment horizontal="center" vertical="center" wrapText="1"/>
    </xf>
    <xf numFmtId="0" fontId="13" fillId="7" borderId="83" xfId="0" applyFont="1" applyFill="1" applyBorder="1" applyAlignment="1">
      <alignment horizontal="center" vertical="center" wrapText="1"/>
    </xf>
    <xf numFmtId="0" fontId="13" fillId="7" borderId="84" xfId="0" applyFont="1" applyFill="1" applyBorder="1" applyAlignment="1">
      <alignment horizontal="center" vertical="center" wrapText="1"/>
    </xf>
    <xf numFmtId="0" fontId="4" fillId="0" borderId="8" xfId="134" applyFont="1" applyBorder="1" applyAlignment="1">
      <alignment horizontal="left" vertical="center"/>
    </xf>
    <xf numFmtId="0" fontId="4" fillId="0" borderId="9" xfId="134" applyFont="1" applyBorder="1" applyAlignment="1">
      <alignment horizontal="left" vertical="center"/>
    </xf>
    <xf numFmtId="0" fontId="4" fillId="0" borderId="12" xfId="134" applyFont="1" applyBorder="1" applyAlignment="1">
      <alignment horizontal="left" vertical="center"/>
    </xf>
    <xf numFmtId="0" fontId="4" fillId="0" borderId="13" xfId="134" applyFont="1" applyBorder="1" applyAlignment="1">
      <alignment horizontal="left" vertical="center"/>
    </xf>
    <xf numFmtId="0" fontId="2" fillId="0" borderId="0" xfId="108" applyFont="1" applyAlignment="1" applyProtection="1">
      <alignment horizontal="left" vertical="center"/>
    </xf>
    <xf numFmtId="0" fontId="4" fillId="0" borderId="3" xfId="134" applyFont="1" applyBorder="1" applyAlignment="1">
      <alignment horizontal="left" vertical="center"/>
    </xf>
    <xf numFmtId="0" fontId="4" fillId="0" borderId="4" xfId="134" applyFont="1" applyBorder="1" applyAlignment="1">
      <alignment horizontal="left" vertical="center"/>
    </xf>
    <xf numFmtId="0" fontId="14" fillId="7" borderId="2" xfId="0" applyFont="1" applyFill="1" applyBorder="1" applyAlignment="1">
      <alignment horizontal="center" vertical="center" wrapText="1"/>
    </xf>
    <xf numFmtId="0" fontId="14" fillId="7" borderId="66" xfId="0" applyFont="1" applyFill="1" applyBorder="1" applyAlignment="1">
      <alignment horizontal="center" vertical="center" wrapText="1"/>
    </xf>
    <xf numFmtId="0" fontId="14" fillId="7" borderId="49" xfId="0" applyFont="1" applyFill="1" applyBorder="1" applyAlignment="1">
      <alignment horizontal="center" vertical="center" wrapText="1"/>
    </xf>
    <xf numFmtId="0" fontId="2" fillId="0" borderId="0" xfId="134" applyFont="1" applyFill="1" applyAlignment="1" applyProtection="1">
      <alignment horizontal="left"/>
    </xf>
    <xf numFmtId="0" fontId="2" fillId="0" borderId="0" xfId="134" applyFont="1" applyFill="1" applyBorder="1" applyAlignment="1" applyProtection="1">
      <alignment horizontal="left"/>
    </xf>
  </cellXfs>
  <cellStyles count="207">
    <cellStyle name=" 1" xfId="3" xr:uid="{00000000-0005-0000-0000-000031000000}"/>
    <cellStyle name="%" xfId="4" xr:uid="{00000000-0005-0000-0000-000032000000}"/>
    <cellStyle name="_Administrata Publike" xfId="5" xr:uid="{00000000-0005-0000-0000-000033000000}"/>
    <cellStyle name="_Book1" xfId="6" xr:uid="{00000000-0005-0000-0000-000034000000}"/>
    <cellStyle name="_Bujqesia" xfId="7" xr:uid="{00000000-0005-0000-0000-000035000000}"/>
    <cellStyle name="_GDP Final 1996-2005 by 2 approaches" xfId="8" xr:uid="{00000000-0005-0000-0000-000036000000}"/>
    <cellStyle name="_GDP Final 1996-2005 by 2 approaches_Finale 2008 me Nace4" xfId="9" xr:uid="{00000000-0005-0000-0000-000037000000}"/>
    <cellStyle name="_gdp2009, varianti 4" xfId="10" xr:uid="{00000000-0005-0000-0000-000038000000}"/>
    <cellStyle name="_gdp2009, varianti 5" xfId="11" xr:uid="{00000000-0005-0000-0000-000039000000}"/>
    <cellStyle name="_gdp2009, varianti 5_Finale 2008 me Nace4" xfId="12" xr:uid="{00000000-0005-0000-0000-00003A000000}"/>
    <cellStyle name="_Per vjetoren nga 3_mujoret" xfId="13" xr:uid="{00000000-0005-0000-0000-00003B000000}"/>
    <cellStyle name="_TAB1" xfId="14" xr:uid="{00000000-0005-0000-0000-00003C000000}"/>
    <cellStyle name="_TAB2" xfId="15" xr:uid="{00000000-0005-0000-0000-00003D000000}"/>
    <cellStyle name="_TAB3" xfId="16" xr:uid="{00000000-0005-0000-0000-00003E000000}"/>
    <cellStyle name="_TAB4" xfId="17" xr:uid="{00000000-0005-0000-0000-00003F000000}"/>
    <cellStyle name="_TAB5" xfId="18" xr:uid="{00000000-0005-0000-0000-000040000000}"/>
    <cellStyle name="_VA-cons_TOT" xfId="19" xr:uid="{00000000-0005-0000-0000-000041000000}"/>
    <cellStyle name="_VA-cons_TOT_Finale 2008 me Nace4" xfId="20" xr:uid="{00000000-0005-0000-0000-000042000000}"/>
    <cellStyle name="_VA-cons_TOT_Ledjoni energjia" xfId="21" xr:uid="{00000000-0005-0000-0000-000043000000}"/>
    <cellStyle name="_VA-cons_TOT_Ledjoni energjia_Finale 2008 me Nace4" xfId="22" xr:uid="{00000000-0005-0000-0000-000044000000}"/>
    <cellStyle name="_Workbook for QGDP(dt.24 Prill, 2008)" xfId="23" xr:uid="{00000000-0005-0000-0000-000045000000}"/>
    <cellStyle name="0mitP" xfId="24" xr:uid="{00000000-0005-0000-0000-000046000000}"/>
    <cellStyle name="0ohneP" xfId="25" xr:uid="{00000000-0005-0000-0000-000047000000}"/>
    <cellStyle name="10mitP" xfId="26" xr:uid="{00000000-0005-0000-0000-000048000000}"/>
    <cellStyle name="12mitP" xfId="27" xr:uid="{00000000-0005-0000-0000-000049000000}"/>
    <cellStyle name="12ohneP" xfId="28" xr:uid="{00000000-0005-0000-0000-00004A000000}"/>
    <cellStyle name="13mitP" xfId="29" xr:uid="{00000000-0005-0000-0000-00004B000000}"/>
    <cellStyle name="1mitP" xfId="30" xr:uid="{00000000-0005-0000-0000-00004C000000}"/>
    <cellStyle name="1ohneP" xfId="31" xr:uid="{00000000-0005-0000-0000-00004D000000}"/>
    <cellStyle name="20% - Accent1 2" xfId="32" xr:uid="{00000000-0005-0000-0000-00004E000000}"/>
    <cellStyle name="20% - Accent2 2" xfId="33" xr:uid="{00000000-0005-0000-0000-00004F000000}"/>
    <cellStyle name="20% - Accent3 2" xfId="34" xr:uid="{00000000-0005-0000-0000-000050000000}"/>
    <cellStyle name="20% - Accent4 2" xfId="35" xr:uid="{00000000-0005-0000-0000-000051000000}"/>
    <cellStyle name="20% - Accent5 2" xfId="36" xr:uid="{00000000-0005-0000-0000-000052000000}"/>
    <cellStyle name="20% - Accent6 2" xfId="37" xr:uid="{00000000-0005-0000-0000-000053000000}"/>
    <cellStyle name="20% - Akzent1" xfId="38" xr:uid="{00000000-0005-0000-0000-000054000000}"/>
    <cellStyle name="20% - Akzent2" xfId="39" xr:uid="{00000000-0005-0000-0000-000055000000}"/>
    <cellStyle name="20% - Akzent3" xfId="40" xr:uid="{00000000-0005-0000-0000-000056000000}"/>
    <cellStyle name="20% - Akzent4" xfId="41" xr:uid="{00000000-0005-0000-0000-000057000000}"/>
    <cellStyle name="20% - Akzent5" xfId="42" xr:uid="{00000000-0005-0000-0000-000058000000}"/>
    <cellStyle name="20% - Akzent6" xfId="43" xr:uid="{00000000-0005-0000-0000-000059000000}"/>
    <cellStyle name="2mitP" xfId="44" xr:uid="{00000000-0005-0000-0000-00005A000000}"/>
    <cellStyle name="2ohneP" xfId="45" xr:uid="{00000000-0005-0000-0000-00005B000000}"/>
    <cellStyle name="3mitP" xfId="46" xr:uid="{00000000-0005-0000-0000-00005C000000}"/>
    <cellStyle name="3ohneP" xfId="47" xr:uid="{00000000-0005-0000-0000-00005D000000}"/>
    <cellStyle name="40% - Accent1 2" xfId="48" xr:uid="{00000000-0005-0000-0000-00005E000000}"/>
    <cellStyle name="40% - Accent2 2" xfId="49" xr:uid="{00000000-0005-0000-0000-00005F000000}"/>
    <cellStyle name="40% - Accent3 2" xfId="50" xr:uid="{00000000-0005-0000-0000-000060000000}"/>
    <cellStyle name="40% - Accent4 2" xfId="51" xr:uid="{00000000-0005-0000-0000-000061000000}"/>
    <cellStyle name="40% - Accent5 2" xfId="52" xr:uid="{00000000-0005-0000-0000-000062000000}"/>
    <cellStyle name="40% - Accent6 2" xfId="53" xr:uid="{00000000-0005-0000-0000-000063000000}"/>
    <cellStyle name="40% - Akzent1" xfId="54" xr:uid="{00000000-0005-0000-0000-000064000000}"/>
    <cellStyle name="40% - Akzent2" xfId="55" xr:uid="{00000000-0005-0000-0000-000065000000}"/>
    <cellStyle name="40% - Akzent3" xfId="56" xr:uid="{00000000-0005-0000-0000-000066000000}"/>
    <cellStyle name="40% - Akzent4" xfId="57" xr:uid="{00000000-0005-0000-0000-000067000000}"/>
    <cellStyle name="40% - Akzent5" xfId="58" xr:uid="{00000000-0005-0000-0000-000068000000}"/>
    <cellStyle name="40% - Akzent6" xfId="59" xr:uid="{00000000-0005-0000-0000-000069000000}"/>
    <cellStyle name="4mitP" xfId="60" xr:uid="{00000000-0005-0000-0000-00006A000000}"/>
    <cellStyle name="4ohneP" xfId="61" xr:uid="{00000000-0005-0000-0000-00006B000000}"/>
    <cellStyle name="60% - Accent1 2" xfId="62" xr:uid="{00000000-0005-0000-0000-00006C000000}"/>
    <cellStyle name="60% - Accent2 2" xfId="63" xr:uid="{00000000-0005-0000-0000-00006D000000}"/>
    <cellStyle name="60% - Accent3 2" xfId="64" xr:uid="{00000000-0005-0000-0000-00006E000000}"/>
    <cellStyle name="60% - Accent4 2" xfId="65" xr:uid="{00000000-0005-0000-0000-00006F000000}"/>
    <cellStyle name="60% - Accent5 2" xfId="66" xr:uid="{00000000-0005-0000-0000-000070000000}"/>
    <cellStyle name="60% - Accent6 2" xfId="67" xr:uid="{00000000-0005-0000-0000-000071000000}"/>
    <cellStyle name="60% - Akzent1" xfId="68" xr:uid="{00000000-0005-0000-0000-000072000000}"/>
    <cellStyle name="60% - Akzent2" xfId="69" xr:uid="{00000000-0005-0000-0000-000073000000}"/>
    <cellStyle name="60% - Akzent3" xfId="70" xr:uid="{00000000-0005-0000-0000-000074000000}"/>
    <cellStyle name="60% - Akzent4" xfId="71" xr:uid="{00000000-0005-0000-0000-000075000000}"/>
    <cellStyle name="60% - Akzent5" xfId="72" xr:uid="{00000000-0005-0000-0000-000076000000}"/>
    <cellStyle name="60% - Akzent6" xfId="73" xr:uid="{00000000-0005-0000-0000-000077000000}"/>
    <cellStyle name="6mitP" xfId="74" xr:uid="{00000000-0005-0000-0000-000078000000}"/>
    <cellStyle name="6ohneP" xfId="75" xr:uid="{00000000-0005-0000-0000-000079000000}"/>
    <cellStyle name="7mitP" xfId="76" xr:uid="{00000000-0005-0000-0000-00007A000000}"/>
    <cellStyle name="9mitP" xfId="77" xr:uid="{00000000-0005-0000-0000-00007B000000}"/>
    <cellStyle name="9ohneP" xfId="78" xr:uid="{00000000-0005-0000-0000-00007C000000}"/>
    <cellStyle name="Accent1 2" xfId="79" xr:uid="{00000000-0005-0000-0000-00007D000000}"/>
    <cellStyle name="Accent2 2" xfId="80" xr:uid="{00000000-0005-0000-0000-00007E000000}"/>
    <cellStyle name="Accent3 2" xfId="81" xr:uid="{00000000-0005-0000-0000-00007F000000}"/>
    <cellStyle name="Accent4 2" xfId="82" xr:uid="{00000000-0005-0000-0000-000080000000}"/>
    <cellStyle name="Accent5 2" xfId="83" xr:uid="{00000000-0005-0000-0000-000081000000}"/>
    <cellStyle name="Accent6 2" xfId="84" xr:uid="{00000000-0005-0000-0000-000082000000}"/>
    <cellStyle name="Bad 2" xfId="85" xr:uid="{00000000-0005-0000-0000-000083000000}"/>
    <cellStyle name="Calculation 2" xfId="86" xr:uid="{00000000-0005-0000-0000-000084000000}"/>
    <cellStyle name="Check Cell 2" xfId="87" xr:uid="{00000000-0005-0000-0000-000085000000}"/>
    <cellStyle name="Comma" xfId="1" builtinId="3"/>
    <cellStyle name="Comma 17" xfId="88" xr:uid="{00000000-0005-0000-0000-000086000000}"/>
    <cellStyle name="Comma 2" xfId="89" xr:uid="{00000000-0005-0000-0000-000087000000}"/>
    <cellStyle name="Comma 2 2" xfId="90" xr:uid="{00000000-0005-0000-0000-000088000000}"/>
    <cellStyle name="Comma 2 3" xfId="91" xr:uid="{00000000-0005-0000-0000-000089000000}"/>
    <cellStyle name="Comma 3" xfId="92" xr:uid="{00000000-0005-0000-0000-00008A000000}"/>
    <cellStyle name="Comma 3 2" xfId="93" xr:uid="{00000000-0005-0000-0000-00008B000000}"/>
    <cellStyle name="Comma 3 3" xfId="94" xr:uid="{00000000-0005-0000-0000-00008C000000}"/>
    <cellStyle name="Comma 3 3 2" xfId="95" xr:uid="{00000000-0005-0000-0000-00008D000000}"/>
    <cellStyle name="Comma 3 4" xfId="96" xr:uid="{00000000-0005-0000-0000-00008E000000}"/>
    <cellStyle name="Comma 4" xfId="97" xr:uid="{00000000-0005-0000-0000-00008F000000}"/>
    <cellStyle name="Comma 5" xfId="98" xr:uid="{00000000-0005-0000-0000-000090000000}"/>
    <cellStyle name="Comma 5 2" xfId="99" xr:uid="{00000000-0005-0000-0000-000091000000}"/>
    <cellStyle name="Comma 5 3" xfId="100" xr:uid="{00000000-0005-0000-0000-000092000000}"/>
    <cellStyle name="Comma 6" xfId="101" xr:uid="{00000000-0005-0000-0000-000093000000}"/>
    <cellStyle name="Comma 7" xfId="102" xr:uid="{00000000-0005-0000-0000-000094000000}"/>
    <cellStyle name="Comma 7 2" xfId="103" xr:uid="{00000000-0005-0000-0000-000095000000}"/>
    <cellStyle name="Comma 8" xfId="104" xr:uid="{00000000-0005-0000-0000-000096000000}"/>
    <cellStyle name="Comma0" xfId="105" xr:uid="{00000000-0005-0000-0000-000097000000}"/>
    <cellStyle name="Currency0" xfId="106" xr:uid="{00000000-0005-0000-0000-000098000000}"/>
    <cellStyle name="Date" xfId="107" xr:uid="{00000000-0005-0000-0000-000099000000}"/>
    <cellStyle name="Excel Built-in Normal" xfId="108" xr:uid="{00000000-0005-0000-0000-00009A000000}"/>
    <cellStyle name="Explanatory Text 2" xfId="109" xr:uid="{00000000-0005-0000-0000-00009B000000}"/>
    <cellStyle name="Fixed" xfId="110" xr:uid="{00000000-0005-0000-0000-00009C000000}"/>
    <cellStyle name="Fuss" xfId="111" xr:uid="{00000000-0005-0000-0000-00009D000000}"/>
    <cellStyle name="Good 2" xfId="112" xr:uid="{00000000-0005-0000-0000-00009E000000}"/>
    <cellStyle name="Heading 1 2" xfId="113" xr:uid="{00000000-0005-0000-0000-00009F000000}"/>
    <cellStyle name="Heading 2 2" xfId="114" xr:uid="{00000000-0005-0000-0000-0000A0000000}"/>
    <cellStyle name="Heading 3 2" xfId="115" xr:uid="{00000000-0005-0000-0000-0000A1000000}"/>
    <cellStyle name="Heading 4 2" xfId="116" xr:uid="{00000000-0005-0000-0000-0000A2000000}"/>
    <cellStyle name="Hyperlink" xfId="2" builtinId="8"/>
    <cellStyle name="Hyperlink 2" xfId="117" xr:uid="{00000000-0005-0000-0000-0000A3000000}"/>
    <cellStyle name="Hyperlink 3" xfId="118" xr:uid="{00000000-0005-0000-0000-0000A4000000}"/>
    <cellStyle name="Iau?iue_?ac?.oaa.90-92" xfId="119" xr:uid="{00000000-0005-0000-0000-0000A5000000}"/>
    <cellStyle name="Îáû÷íûé_93ãîä (2)" xfId="120" xr:uid="{00000000-0005-0000-0000-0000A6000000}"/>
    <cellStyle name="Input 2" xfId="121" xr:uid="{00000000-0005-0000-0000-0000A7000000}"/>
    <cellStyle name="Linked Cell 2" xfId="122" xr:uid="{00000000-0005-0000-0000-0000A8000000}"/>
    <cellStyle name="m49048872" xfId="123" xr:uid="{00000000-0005-0000-0000-0000A9000000}"/>
    <cellStyle name="mitP" xfId="124" xr:uid="{00000000-0005-0000-0000-0000AA000000}"/>
    <cellStyle name="Neutral 2" xfId="125" xr:uid="{00000000-0005-0000-0000-0000AB000000}"/>
    <cellStyle name="Normal" xfId="0" builtinId="0"/>
    <cellStyle name="Normal 10" xfId="126" xr:uid="{00000000-0005-0000-0000-0000AC000000}"/>
    <cellStyle name="Normal 11" xfId="127" xr:uid="{00000000-0005-0000-0000-0000AD000000}"/>
    <cellStyle name="Normal 12" xfId="128" xr:uid="{00000000-0005-0000-0000-0000AE000000}"/>
    <cellStyle name="Normal 13" xfId="129" xr:uid="{00000000-0005-0000-0000-0000AF000000}"/>
    <cellStyle name="Normal 13 2" xfId="130" xr:uid="{00000000-0005-0000-0000-0000B0000000}"/>
    <cellStyle name="Normal 14" xfId="131" xr:uid="{00000000-0005-0000-0000-0000B1000000}"/>
    <cellStyle name="Normal 15" xfId="132" xr:uid="{00000000-0005-0000-0000-0000B2000000}"/>
    <cellStyle name="Normal 16" xfId="133" xr:uid="{00000000-0005-0000-0000-0000B3000000}"/>
    <cellStyle name="Normal 17" xfId="134" xr:uid="{00000000-0005-0000-0000-0000B4000000}"/>
    <cellStyle name="Normal 18" xfId="135" xr:uid="{00000000-0005-0000-0000-0000B5000000}"/>
    <cellStyle name="Normal 2" xfId="136" xr:uid="{00000000-0005-0000-0000-0000B6000000}"/>
    <cellStyle name="Normal 2 2" xfId="137" xr:uid="{00000000-0005-0000-0000-0000B7000000}"/>
    <cellStyle name="Normal 2 2 2" xfId="138" xr:uid="{00000000-0005-0000-0000-0000B8000000}"/>
    <cellStyle name="Normal 3" xfId="139" xr:uid="{00000000-0005-0000-0000-0000B9000000}"/>
    <cellStyle name="Normal 3 2" xfId="140" xr:uid="{00000000-0005-0000-0000-0000BA000000}"/>
    <cellStyle name="Normal 3 3" xfId="141" xr:uid="{00000000-0005-0000-0000-0000BB000000}"/>
    <cellStyle name="Normal 4" xfId="142" xr:uid="{00000000-0005-0000-0000-0000BC000000}"/>
    <cellStyle name="Normal 4 2" xfId="143" xr:uid="{00000000-0005-0000-0000-0000BD000000}"/>
    <cellStyle name="Normal 4 3" xfId="144" xr:uid="{00000000-0005-0000-0000-0000BE000000}"/>
    <cellStyle name="Normal 5" xfId="145" xr:uid="{00000000-0005-0000-0000-0000BF000000}"/>
    <cellStyle name="Normal 5 2" xfId="146" xr:uid="{00000000-0005-0000-0000-0000C0000000}"/>
    <cellStyle name="Normal 5 3" xfId="147" xr:uid="{00000000-0005-0000-0000-0000C1000000}"/>
    <cellStyle name="Normal 6" xfId="148" xr:uid="{00000000-0005-0000-0000-0000C2000000}"/>
    <cellStyle name="Normal 6 2" xfId="149" xr:uid="{00000000-0005-0000-0000-0000C3000000}"/>
    <cellStyle name="Normal 7" xfId="150" xr:uid="{00000000-0005-0000-0000-0000C4000000}"/>
    <cellStyle name="Normal 8" xfId="151" xr:uid="{00000000-0005-0000-0000-0000C5000000}"/>
    <cellStyle name="Normal 9" xfId="152" xr:uid="{00000000-0005-0000-0000-0000C6000000}"/>
    <cellStyle name="Normal 9 2" xfId="153" xr:uid="{00000000-0005-0000-0000-0000C7000000}"/>
    <cellStyle name="Normál_Felhasznalas_tabla_1999" xfId="154" xr:uid="{00000000-0005-0000-0000-0000C8000000}"/>
    <cellStyle name="normální_Mez_02rr" xfId="155" xr:uid="{00000000-0005-0000-0000-0000C9000000}"/>
    <cellStyle name="Note 2" xfId="156" xr:uid="{00000000-0005-0000-0000-0000CA000000}"/>
    <cellStyle name="ohneP" xfId="157" xr:uid="{00000000-0005-0000-0000-0000CB000000}"/>
    <cellStyle name="Ouny?e [0]_Eeno1" xfId="158" xr:uid="{00000000-0005-0000-0000-0000CC000000}"/>
    <cellStyle name="Ouny?e_Eeno1" xfId="159" xr:uid="{00000000-0005-0000-0000-0000CD000000}"/>
    <cellStyle name="Òûñÿ÷è_Sheet1" xfId="160" xr:uid="{00000000-0005-0000-0000-0000CE000000}"/>
    <cellStyle name="Output 2" xfId="161" xr:uid="{00000000-0005-0000-0000-0000CF000000}"/>
    <cellStyle name="Percent 2" xfId="162" xr:uid="{00000000-0005-0000-0000-0000D0000000}"/>
    <cellStyle name="s24" xfId="163" xr:uid="{00000000-0005-0000-0000-0000D1000000}"/>
    <cellStyle name="s30" xfId="164" xr:uid="{00000000-0005-0000-0000-0000D2000000}"/>
    <cellStyle name="s32" xfId="165" xr:uid="{00000000-0005-0000-0000-0000D3000000}"/>
    <cellStyle name="s33" xfId="166" xr:uid="{00000000-0005-0000-0000-0000D4000000}"/>
    <cellStyle name="s35" xfId="167" xr:uid="{00000000-0005-0000-0000-0000D5000000}"/>
    <cellStyle name="s37" xfId="168" xr:uid="{00000000-0005-0000-0000-0000D6000000}"/>
    <cellStyle name="s44" xfId="169" xr:uid="{00000000-0005-0000-0000-0000D7000000}"/>
    <cellStyle name="s45" xfId="170" xr:uid="{00000000-0005-0000-0000-0000D8000000}"/>
    <cellStyle name="s48" xfId="171" xr:uid="{00000000-0005-0000-0000-0000D9000000}"/>
    <cellStyle name="s56" xfId="172" xr:uid="{00000000-0005-0000-0000-0000DA000000}"/>
    <cellStyle name="s57" xfId="173" xr:uid="{00000000-0005-0000-0000-0000DB000000}"/>
    <cellStyle name="s58" xfId="174" xr:uid="{00000000-0005-0000-0000-0000DC000000}"/>
    <cellStyle name="s59" xfId="175" xr:uid="{00000000-0005-0000-0000-0000DD000000}"/>
    <cellStyle name="s62" xfId="176" xr:uid="{00000000-0005-0000-0000-0000DE000000}"/>
    <cellStyle name="s63" xfId="177" xr:uid="{00000000-0005-0000-0000-0000DF000000}"/>
    <cellStyle name="s64" xfId="178" xr:uid="{00000000-0005-0000-0000-0000E0000000}"/>
    <cellStyle name="s65" xfId="179" xr:uid="{00000000-0005-0000-0000-0000E1000000}"/>
    <cellStyle name="s66" xfId="180" xr:uid="{00000000-0005-0000-0000-0000E2000000}"/>
    <cellStyle name="s67" xfId="181" xr:uid="{00000000-0005-0000-0000-0000E3000000}"/>
    <cellStyle name="s68" xfId="182" xr:uid="{00000000-0005-0000-0000-0000E4000000}"/>
    <cellStyle name="s69" xfId="183" xr:uid="{00000000-0005-0000-0000-0000E5000000}"/>
    <cellStyle name="s70" xfId="184" xr:uid="{00000000-0005-0000-0000-0000E6000000}"/>
    <cellStyle name="s73" xfId="185" xr:uid="{00000000-0005-0000-0000-0000E7000000}"/>
    <cellStyle name="s78" xfId="186" xr:uid="{00000000-0005-0000-0000-0000E8000000}"/>
    <cellStyle name="s80" xfId="187" xr:uid="{00000000-0005-0000-0000-0000E9000000}"/>
    <cellStyle name="s82" xfId="188" xr:uid="{00000000-0005-0000-0000-0000EA000000}"/>
    <cellStyle name="s85" xfId="189" xr:uid="{00000000-0005-0000-0000-0000EB000000}"/>
    <cellStyle name="s93" xfId="190" xr:uid="{00000000-0005-0000-0000-0000EC000000}"/>
    <cellStyle name="s94" xfId="191" xr:uid="{00000000-0005-0000-0000-0000ED000000}"/>
    <cellStyle name="s95" xfId="192" xr:uid="{00000000-0005-0000-0000-0000EE000000}"/>
    <cellStyle name="Standard 2" xfId="193" xr:uid="{00000000-0005-0000-0000-0000EF000000}"/>
    <cellStyle name="Standard 3" xfId="194" xr:uid="{00000000-0005-0000-0000-0000F0000000}"/>
    <cellStyle name="Standard 3 2" xfId="195" xr:uid="{00000000-0005-0000-0000-0000F1000000}"/>
    <cellStyle name="Style 1" xfId="196" xr:uid="{00000000-0005-0000-0000-0000F2000000}"/>
    <cellStyle name="Text_e" xfId="197" xr:uid="{00000000-0005-0000-0000-0000F3000000}"/>
    <cellStyle name="Title 2" xfId="198" xr:uid="{00000000-0005-0000-0000-0000F4000000}"/>
    <cellStyle name="Total 2" xfId="199" xr:uid="{00000000-0005-0000-0000-0000F5000000}"/>
    <cellStyle name="Warning Text 2" xfId="200" xr:uid="{00000000-0005-0000-0000-0000F6000000}"/>
    <cellStyle name="Денежный [0]_BBПиндекс" xfId="201" xr:uid="{00000000-0005-0000-0000-0000F7000000}"/>
    <cellStyle name="Денежный_BBПиндекс" xfId="202" xr:uid="{00000000-0005-0000-0000-0000F8000000}"/>
    <cellStyle name="Обычный_5_QUART" xfId="203" xr:uid="{00000000-0005-0000-0000-0000F9000000}"/>
    <cellStyle name="Тысячи_Sheet1" xfId="204" xr:uid="{00000000-0005-0000-0000-0000FA000000}"/>
    <cellStyle name="Финансовый [0]_BBПиндекс" xfId="205" xr:uid="{00000000-0005-0000-0000-0000FB000000}"/>
    <cellStyle name="Финансовый_BBПиндекс" xfId="206" xr:uid="{00000000-0005-0000-0000-0000FC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checked="Checked" firstButton="1" fmlaLink="'Permbajtja-Content'!$A$1" noThreeD="1"/>
</file>

<file path=xl/ctrlProps/ctrlProp2.xml><?xml version="1.0" encoding="utf-8"?>
<formControlPr xmlns="http://schemas.microsoft.com/office/spreadsheetml/2009/9/main" objectType="Radio" noThreeD="1"/>
</file>

<file path=xl/ctrlProps/ctrlProp3.xml><?xml version="1.0" encoding="utf-8"?>
<formControlPr xmlns="http://schemas.microsoft.com/office/spreadsheetml/2009/9/main" objectType="Radio" checked="Checked" firstButton="1" fmlaLink="'Permbajtja-Content'!$A$1" noThreeD="1"/>
</file>

<file path=xl/ctrlProps/ctrlProp4.xml><?xml version="1.0" encoding="utf-8"?>
<formControlPr xmlns="http://schemas.microsoft.com/office/spreadsheetml/2009/9/main" objectType="Radio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1397479</xdr:colOff>
      <xdr:row>3</xdr:row>
      <xdr:rowOff>77637</xdr:rowOff>
    </xdr:from>
    <xdr:to>
      <xdr:col>9</xdr:col>
      <xdr:colOff>3499</xdr:colOff>
      <xdr:row>3</xdr:row>
      <xdr:rowOff>165215</xdr:rowOff>
    </xdr:to>
    <xdr:pic>
      <xdr:nvPicPr>
        <xdr:cNvPr id="2" name="Picture 2" descr="http://photos.wikimapia.org/p/00/01/45/06/03_960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0959" t="5534" r="11644" b="19763"/>
        <a:stretch>
          <a:fillRect/>
        </a:stretch>
      </xdr:blipFill>
      <xdr:spPr>
        <a:xfrm>
          <a:off x="5629275" y="401320"/>
          <a:ext cx="3175" cy="87630"/>
        </a:xfrm>
        <a:prstGeom prst="rect">
          <a:avLst/>
        </a:prstGeom>
        <a:noFill/>
      </xdr:spPr>
    </xdr:pic>
    <xdr:clientData/>
  </xdr:twoCellAnchor>
  <xdr:twoCellAnchor>
    <xdr:from>
      <xdr:col>10</xdr:col>
      <xdr:colOff>352987</xdr:colOff>
      <xdr:row>5</xdr:row>
      <xdr:rowOff>72838</xdr:rowOff>
    </xdr:from>
    <xdr:to>
      <xdr:col>12</xdr:col>
      <xdr:colOff>67046</xdr:colOff>
      <xdr:row>8</xdr:row>
      <xdr:rowOff>41390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48450" y="1158240"/>
          <a:ext cx="933450" cy="45466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0</xdr:col>
      <xdr:colOff>47625</xdr:colOff>
      <xdr:row>1</xdr:row>
      <xdr:rowOff>114300</xdr:rowOff>
    </xdr:from>
    <xdr:to>
      <xdr:col>2</xdr:col>
      <xdr:colOff>87849</xdr:colOff>
      <xdr:row>4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7625" y="276225"/>
          <a:ext cx="132588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457200</xdr:colOff>
          <xdr:row>5</xdr:row>
          <xdr:rowOff>142875</xdr:rowOff>
        </xdr:from>
        <xdr:to>
          <xdr:col>11</xdr:col>
          <xdr:colOff>514350</xdr:colOff>
          <xdr:row>6</xdr:row>
          <xdr:rowOff>142875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Shqip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457200</xdr:colOff>
          <xdr:row>6</xdr:row>
          <xdr:rowOff>142875</xdr:rowOff>
        </xdr:from>
        <xdr:to>
          <xdr:col>11</xdr:col>
          <xdr:colOff>533400</xdr:colOff>
          <xdr:row>8</xdr:row>
          <xdr:rowOff>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550332</xdr:colOff>
      <xdr:row>1</xdr:row>
      <xdr:rowOff>31750</xdr:rowOff>
    </xdr:from>
    <xdr:to>
      <xdr:col>13</xdr:col>
      <xdr:colOff>255925</xdr:colOff>
      <xdr:row>3</xdr:row>
      <xdr:rowOff>94494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293610" y="222250"/>
          <a:ext cx="906145" cy="44323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</xdr:colOff>
          <xdr:row>1</xdr:row>
          <xdr:rowOff>76200</xdr:rowOff>
        </xdr:from>
        <xdr:to>
          <xdr:col>13</xdr:col>
          <xdr:colOff>104775</xdr:colOff>
          <xdr:row>2</xdr:row>
          <xdr:rowOff>47625</xdr:rowOff>
        </xdr:to>
        <xdr:sp macro="" textlink="">
          <xdr:nvSpPr>
            <xdr:cNvPr id="2054" name="Option Butto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Shqip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</xdr:colOff>
          <xdr:row>2</xdr:row>
          <xdr:rowOff>47625</xdr:rowOff>
        </xdr:from>
        <xdr:to>
          <xdr:col>13</xdr:col>
          <xdr:colOff>123825</xdr:colOff>
          <xdr:row>3</xdr:row>
          <xdr:rowOff>28575</xdr:rowOff>
        </xdr:to>
        <xdr:sp macro="" textlink="">
          <xdr:nvSpPr>
            <xdr:cNvPr id="2055" name="Option Butto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>
        <a:xfrm>
          <a:off x="1011555" y="2867025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5</xdr:row>
      <xdr:rowOff>22408</xdr:rowOff>
    </xdr:from>
    <xdr:to>
      <xdr:col>1</xdr:col>
      <xdr:colOff>1367118</xdr:colOff>
      <xdr:row>8</xdr:row>
      <xdr:rowOff>201706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>
        <a:xfrm flipH="1" flipV="1">
          <a:off x="0" y="965200"/>
          <a:ext cx="2299970" cy="169354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78441</xdr:colOff>
      <xdr:row>9</xdr:row>
      <xdr:rowOff>190501</xdr:rowOff>
    </xdr:from>
    <xdr:to>
      <xdr:col>2</xdr:col>
      <xdr:colOff>87966</xdr:colOff>
      <xdr:row>9</xdr:row>
      <xdr:rowOff>200026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>
        <a:xfrm>
          <a:off x="78105" y="2867025"/>
          <a:ext cx="239077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>
        <a:xfrm>
          <a:off x="992505" y="281940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4</xdr:row>
      <xdr:rowOff>179294</xdr:rowOff>
    </xdr:from>
    <xdr:to>
      <xdr:col>2</xdr:col>
      <xdr:colOff>-1</xdr:colOff>
      <xdr:row>8</xdr:row>
      <xdr:rowOff>168089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>
        <a:xfrm>
          <a:off x="0" y="922020"/>
          <a:ext cx="2361565" cy="168402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78441</xdr:colOff>
      <xdr:row>9</xdr:row>
      <xdr:rowOff>190501</xdr:rowOff>
    </xdr:from>
    <xdr:to>
      <xdr:col>2</xdr:col>
      <xdr:colOff>87966</xdr:colOff>
      <xdr:row>9</xdr:row>
      <xdr:rowOff>200026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>
        <a:xfrm>
          <a:off x="78105" y="2819400"/>
          <a:ext cx="23717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ShapeType="1"/>
        </xdr:cNvSpPr>
      </xdr:nvSpPr>
      <xdr:spPr>
        <a:xfrm>
          <a:off x="992505" y="281940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78441</xdr:colOff>
      <xdr:row>9</xdr:row>
      <xdr:rowOff>190501</xdr:rowOff>
    </xdr:from>
    <xdr:to>
      <xdr:col>3</xdr:col>
      <xdr:colOff>87966</xdr:colOff>
      <xdr:row>9</xdr:row>
      <xdr:rowOff>200026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>
        <a:xfrm>
          <a:off x="992505" y="28003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23812</xdr:colOff>
      <xdr:row>5</xdr:row>
      <xdr:rowOff>35718</xdr:rowOff>
    </xdr:from>
    <xdr:to>
      <xdr:col>2</xdr:col>
      <xdr:colOff>59531</xdr:colOff>
      <xdr:row>9</xdr:row>
      <xdr:rowOff>11906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>
        <a:xfrm>
          <a:off x="23495" y="978535"/>
          <a:ext cx="2397760" cy="165227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78441</xdr:colOff>
      <xdr:row>10</xdr:row>
      <xdr:rowOff>2382</xdr:rowOff>
    </xdr:from>
    <xdr:to>
      <xdr:col>2</xdr:col>
      <xdr:colOff>87966</xdr:colOff>
      <xdr:row>10</xdr:row>
      <xdr:rowOff>2382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>
        <a:xfrm>
          <a:off x="78105" y="2802255"/>
          <a:ext cx="23717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inslesh\My%20Documents\Quarterly%20National%20Account\2_administraten%20publike\Lidhja%20Paga%20(version%20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pservern01\d\pcnew\aa1permua\regfor\Regression_Forecasti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inslesh\LOCALS~1\Temp\Rar$DI75.531\Pagat%20Mesata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w.instat.gov.al\elirjeta_gdp\Punime%20te%20fundit\viti2005versioni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q01\Elton_GDP\Documents%20and%20Settings\inselal\Desktop\Share\Admin\Ardhurat\Taksat%20e%20subsi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ri"/>
      <sheetName val="Paga"/>
      <sheetName val="Paga (2)"/>
      <sheetName val="Admin"/>
      <sheetName val="Mes Admin"/>
      <sheetName val="Mes Admin Finale"/>
      <sheetName val="Shend"/>
      <sheetName val="Mes Shend"/>
      <sheetName val="Arsim"/>
      <sheetName val="Mes Arsimi"/>
      <sheetName val="Other 92"/>
      <sheetName val="Permbledhes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/>
      <sheetData sheetId="8" refreshError="1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Output"/>
      <sheetName val="Forecast"/>
      <sheetName val="Temp"/>
      <sheetName val="MultMac"/>
      <sheetName val="IndepMac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Admin"/>
      <sheetName val="Sheet4"/>
      <sheetName val="Education"/>
      <sheetName val="Nr Education"/>
      <sheetName val="Health"/>
      <sheetName val="Nr Health"/>
      <sheetName val="Sheet3"/>
      <sheetName val="Other"/>
      <sheetName val="Admin (2)"/>
      <sheetName val="Permbledhe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tante v1 me total (2)"/>
      <sheetName val="v2005k (16)"/>
      <sheetName val="Renta"/>
      <sheetName val="Konstante v1 me total"/>
      <sheetName val="Konstante By Marku"/>
      <sheetName val="Konstante v2"/>
      <sheetName val="Enterp"/>
      <sheetName val="Chart1"/>
      <sheetName val="Konstante"/>
      <sheetName val="MoaroTables"/>
      <sheetName val="Antonela"/>
      <sheetName val="Antonella"/>
      <sheetName val="final V1"/>
      <sheetName val="Sheet1"/>
      <sheetName val="ConstantePisani(30)"/>
      <sheetName val="ConstantePisani(25)"/>
      <sheetName val="mrfnewp"/>
      <sheetName val="metoda rek florina"/>
      <sheetName val="Metoda me aplikim volumi"/>
      <sheetName val="RezFinal"/>
      <sheetName val="RezFinal30"/>
      <sheetName val="v2005"/>
      <sheetName val="v2005k"/>
      <sheetName val="stock"/>
      <sheetName val="GEneral05"/>
      <sheetName val="NOEDATA"/>
      <sheetName val="iNVESTIME05"/>
      <sheetName val="GEneral05 (2)"/>
      <sheetName val="Diferenca"/>
      <sheetName val="EmpInt"/>
      <sheetName val="Fisim"/>
      <sheetName val="Marzhet"/>
      <sheetName val="Deget 22_23_24(Zana)"/>
      <sheetName val="HG30"/>
      <sheetName val="HoldingGain"/>
      <sheetName val="RezFinalNace2"/>
      <sheetName val="v2005n2"/>
      <sheetName val="Sheet3"/>
      <sheetName val="gjendjet (25)"/>
      <sheetName val="gjendjet"/>
      <sheetName val="Rezultat"/>
      <sheetName val="Instruksione"/>
      <sheetName val="Hyrje"/>
      <sheetName val="Total Defl"/>
      <sheetName val="metoda rek florina 2"/>
      <sheetName val="viti2005versioni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mMoF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K43"/>
  <sheetViews>
    <sheetView showGridLines="0" tabSelected="1" topLeftCell="A4" workbookViewId="0">
      <selection activeCell="A6" sqref="A6"/>
    </sheetView>
  </sheetViews>
  <sheetFormatPr defaultColWidth="9.140625" defaultRowHeight="12.75"/>
  <cols>
    <col min="1" max="1" width="9.140625" style="155"/>
    <col min="2" max="2" width="10.140625" style="155" customWidth="1"/>
    <col min="3" max="8" width="9.140625" style="155"/>
    <col min="9" max="9" width="10.28515625" style="155" customWidth="1"/>
    <col min="10" max="10" width="10" style="155" customWidth="1"/>
    <col min="11" max="16384" width="9.140625" style="155"/>
  </cols>
  <sheetData>
    <row r="3" spans="3:9" hidden="1"/>
    <row r="4" spans="3:9" ht="47.25" customHeight="1">
      <c r="C4" s="167" t="str">
        <f>CHOOSE('Permbajtja-Content'!$A$1,"Instituti i Statistikave","Institute of Statistics")</f>
        <v>Instituti i Statistikave</v>
      </c>
      <c r="D4" s="168"/>
      <c r="E4" s="168"/>
      <c r="F4" s="168"/>
      <c r="G4" s="168"/>
      <c r="H4" s="168"/>
      <c r="I4" s="168"/>
    </row>
    <row r="18" spans="1:11" ht="54.75" customHeight="1">
      <c r="B18" s="169" t="str">
        <f>CHOOSE('Permbajtja-Content'!$A$1,"Tabelat e Burim-Përdorimeve dhe Input-Output në Shqipëri, 2012","The Supply-Use and Input-Output tables in Albania, 2012")</f>
        <v>Tabelat e Burim-Përdorimeve dhe Input-Output në Shqipëri, 2012</v>
      </c>
      <c r="C18" s="169"/>
      <c r="D18" s="169"/>
      <c r="E18" s="169"/>
      <c r="F18" s="169"/>
      <c r="G18" s="169"/>
      <c r="H18" s="169"/>
    </row>
    <row r="20" spans="1:11">
      <c r="A20" s="155" t="s">
        <v>0</v>
      </c>
      <c r="B20" s="156" t="str">
        <f>CHOOSE('Permbajtja-Content'!$A$1,"(Rezultatet sipas klasifikimit NP 2008 dhe NVE Rev.2 në nivel (P35*A35)","(Results by CPA 2008 and NACE Rev.2 classifications at (P35*A35) level)")</f>
        <v>(Rezultatet sipas klasifikimit NP 2008 dhe NVE Rev.2 në nivel (P35*A35)</v>
      </c>
      <c r="C20" s="156"/>
      <c r="D20" s="156"/>
      <c r="E20" s="156"/>
      <c r="F20" s="156"/>
      <c r="G20" s="156"/>
      <c r="I20" s="164"/>
      <c r="J20" s="164"/>
      <c r="K20" s="164"/>
    </row>
    <row r="21" spans="1:11" ht="19.5" customHeight="1"/>
    <row r="23" spans="1:11" ht="18.75">
      <c r="E23" s="157"/>
    </row>
    <row r="24" spans="1:11" ht="18.75">
      <c r="C24" s="158"/>
      <c r="E24" s="159"/>
    </row>
    <row r="26" spans="1:11" ht="14.25">
      <c r="E26" s="159"/>
    </row>
    <row r="34" spans="1:11">
      <c r="A34" s="160" t="str">
        <f>CHOOSE('Permbajtja-Content'!$A$1,"Publikuar: 14.10.2016","Published: 14.10.2016")</f>
        <v>Publikuar: 14.10.2016</v>
      </c>
      <c r="C34" s="160"/>
      <c r="D34" s="160"/>
      <c r="E34" s="160"/>
      <c r="F34" s="160"/>
      <c r="G34" s="160"/>
      <c r="H34" s="160"/>
    </row>
    <row r="35" spans="1:11">
      <c r="A35" s="160" t="str">
        <f>CHOOSE('Permbajtja-Content'!$A$1,"Përditësimi i fundit: Tetor 2016","Last updated: Tetor 2016")</f>
        <v>Përditësimi i fundit: Tetor 2016</v>
      </c>
      <c r="C35" s="160"/>
      <c r="D35" s="160"/>
      <c r="E35" s="160"/>
      <c r="F35" s="160"/>
      <c r="G35" s="160"/>
      <c r="H35" s="160"/>
    </row>
    <row r="36" spans="1:11">
      <c r="A36" s="161"/>
      <c r="C36" s="161"/>
      <c r="D36" s="161"/>
      <c r="E36" s="161"/>
      <c r="F36" s="161"/>
      <c r="G36" s="161"/>
      <c r="H36" s="161"/>
    </row>
    <row r="37" spans="1:11">
      <c r="A37" s="160" t="str">
        <f>CHOOSE('Permbajtja-Content'!$A$1,"Për pyetje në lidhje me këtë publikim ju lutemi të kontaktoni:","For inquiries about this publication please contact:")</f>
        <v>Për pyetje në lidhje me këtë publikim ju lutemi të kontaktoni:</v>
      </c>
      <c r="C37" s="160"/>
      <c r="D37" s="160"/>
      <c r="E37" s="160"/>
      <c r="F37" s="160"/>
      <c r="G37" s="160"/>
      <c r="H37" s="160"/>
    </row>
    <row r="38" spans="1:11">
      <c r="A38" s="160" t="str">
        <f>CHOOSE('Permbajtja-Content'!$A$1,"Tel +(355) 4 2222411 / +(355) 4 2233356 | Fax +(355) 4 2228300 ose E-Mail: info@instat.gov.al","Tel + (355) 4 2222411 / + (355) 4 2233356 | Fax + (355) 4 2228300 or E-Mail: info@instat.gov.al")</f>
        <v>Tel +(355) 4 2222411 / +(355) 4 2233356 | Fax +(355) 4 2228300 ose E-Mail: info@instat.gov.al</v>
      </c>
      <c r="C38" s="160"/>
      <c r="D38" s="160"/>
      <c r="E38" s="160"/>
      <c r="F38" s="160"/>
      <c r="G38" s="160"/>
      <c r="H38" s="160"/>
    </row>
    <row r="39" spans="1:11">
      <c r="A39" s="160"/>
      <c r="C39" s="160"/>
      <c r="D39" s="160"/>
      <c r="E39" s="160"/>
      <c r="F39" s="160"/>
      <c r="G39" s="160"/>
      <c r="H39" s="160"/>
    </row>
    <row r="40" spans="1:11">
      <c r="A40" s="162"/>
      <c r="C40" s="161"/>
      <c r="D40" s="161"/>
      <c r="E40" s="161"/>
      <c r="F40" s="161"/>
      <c r="G40" s="161"/>
      <c r="H40" s="161"/>
    </row>
    <row r="41" spans="1:11" ht="18.75">
      <c r="A41" s="163" t="str">
        <f>CHOOSE('Permbajtja-Content'!$A$1,"© Instituti i Statistikave, Tiranë 2016","© Institute of Statistics, Tirana 2016")</f>
        <v>© Instituti i Statistikave, Tiranë 2016</v>
      </c>
      <c r="C41" s="161"/>
      <c r="D41" s="161"/>
      <c r="E41" s="161"/>
      <c r="F41" s="161"/>
      <c r="G41" s="161"/>
      <c r="H41" s="161"/>
    </row>
    <row r="42" spans="1:11">
      <c r="A42" s="161" t="str">
        <f>CHOOSE('Permbajtja-Content'!$A$1,"Riprodhimi dhe shpërndarja e plotë apo e pjesshme janë të lejuara duke marrë të mirëqënë referimin si burim.","Reproduction and distribution of the full or partial are allowed assuming referral source.")</f>
        <v>Riprodhimi dhe shpërndarja e plotë apo e pjesshme janë të lejuara duke marrë të mirëqënë referimin si burim.</v>
      </c>
      <c r="C42" s="161"/>
      <c r="D42" s="161"/>
      <c r="E42" s="161"/>
      <c r="F42" s="161"/>
      <c r="G42" s="161"/>
      <c r="H42" s="161"/>
    </row>
    <row r="43" spans="1:11">
      <c r="B43" s="161"/>
      <c r="C43" s="161"/>
      <c r="D43" s="161"/>
      <c r="E43" s="161"/>
      <c r="F43" s="161"/>
      <c r="G43" s="161"/>
      <c r="H43" s="161"/>
      <c r="K43" s="155" t="s">
        <v>0</v>
      </c>
    </row>
  </sheetData>
  <mergeCells count="2">
    <mergeCell ref="C4:I4"/>
    <mergeCell ref="B18:H18"/>
  </mergeCells>
  <pageMargins left="0.7" right="0.7" top="0.75" bottom="0.75" header="0.3" footer="0.3"/>
  <pageSetup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Pict="0">
                <anchor moveWithCells="1" sizeWithCells="1">
                  <from>
                    <xdr:col>10</xdr:col>
                    <xdr:colOff>457200</xdr:colOff>
                    <xdr:row>5</xdr:row>
                    <xdr:rowOff>142875</xdr:rowOff>
                  </from>
                  <to>
                    <xdr:col>11</xdr:col>
                    <xdr:colOff>514350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Pict="0">
                <anchor moveWithCells="1" sizeWithCells="1">
                  <from>
                    <xdr:col>10</xdr:col>
                    <xdr:colOff>457200</xdr:colOff>
                    <xdr:row>6</xdr:row>
                    <xdr:rowOff>142875</xdr:rowOff>
                  </from>
                  <to>
                    <xdr:col>11</xdr:col>
                    <xdr:colOff>533400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36"/>
  <sheetViews>
    <sheetView showGridLines="0" zoomScale="90" zoomScaleNormal="90" workbookViewId="0">
      <selection activeCell="B11" sqref="B11"/>
    </sheetView>
  </sheetViews>
  <sheetFormatPr defaultColWidth="9" defaultRowHeight="15"/>
  <cols>
    <col min="1" max="1" width="11.140625" customWidth="1"/>
  </cols>
  <sheetData>
    <row r="1" spans="1:14">
      <c r="A1" s="144">
        <v>1</v>
      </c>
    </row>
    <row r="2" spans="1:14">
      <c r="A2" s="144"/>
    </row>
    <row r="3" spans="1:14" ht="15.75">
      <c r="A3" s="145" t="str">
        <f>CHOOSE(A1,"PËRMBAJTJA","CONTENT")</f>
        <v>PËRMBAJTJA</v>
      </c>
    </row>
    <row r="5" spans="1:14">
      <c r="A5" s="146"/>
      <c r="B5" s="146"/>
      <c r="C5" s="165" t="s">
        <v>309</v>
      </c>
      <c r="D5" s="148"/>
      <c r="E5" s="148"/>
      <c r="F5" s="148"/>
      <c r="G5" s="148"/>
      <c r="H5" s="146"/>
    </row>
    <row r="6" spans="1:14">
      <c r="A6" s="149" t="s">
        <v>1</v>
      </c>
      <c r="B6" s="150" t="str">
        <f>CHOOSE($A$1,sup12pp!$A$1,sup12pp!$A$3)</f>
        <v>Tabela e Burimeve me çmime bazë dhe transformimi me çmime tregu</v>
      </c>
      <c r="C6" s="150"/>
      <c r="D6" s="150"/>
      <c r="E6" s="150"/>
      <c r="F6" s="150"/>
      <c r="G6" s="150"/>
      <c r="H6" s="150"/>
    </row>
    <row r="7" spans="1:14">
      <c r="A7" s="149" t="s">
        <v>2</v>
      </c>
      <c r="B7" s="150" t="str">
        <f>CHOOSE($A$1,use12pp!$A$1,use12pp!$A$3)</f>
        <v>Tabela e Përdorimeve me çmime tregu</v>
      </c>
      <c r="C7" s="150"/>
      <c r="D7" s="150"/>
      <c r="E7" s="150"/>
      <c r="F7" s="150"/>
      <c r="G7" s="150"/>
      <c r="H7" s="150"/>
    </row>
    <row r="8" spans="1:14" s="143" customFormat="1">
      <c r="A8" s="149" t="s">
        <v>3</v>
      </c>
      <c r="B8" s="150" t="str">
        <f>CHOOSE($A$1,siot_12!$A$1,siot_12!$A$3)</f>
        <v>Tabela Input-Output me çmime bazë (industri x industri)</v>
      </c>
      <c r="C8" s="150"/>
      <c r="D8" s="150"/>
      <c r="E8" s="150"/>
      <c r="F8" s="150"/>
      <c r="G8" s="150"/>
      <c r="H8" s="151"/>
    </row>
    <row r="9" spans="1:14">
      <c r="A9" s="152"/>
      <c r="B9" s="153"/>
      <c r="C9" s="153"/>
      <c r="D9" s="153"/>
      <c r="E9" s="153"/>
      <c r="F9" s="150"/>
      <c r="G9" s="150"/>
      <c r="H9" s="150"/>
    </row>
    <row r="10" spans="1:14">
      <c r="A10" s="146"/>
      <c r="B10" s="146"/>
      <c r="C10" s="147"/>
      <c r="D10" s="148"/>
      <c r="E10" s="148"/>
      <c r="F10" s="148"/>
      <c r="G10" s="148"/>
      <c r="H10" s="146"/>
    </row>
    <row r="11" spans="1:14">
      <c r="A11" s="152"/>
      <c r="B11" s="166" t="s">
        <v>311</v>
      </c>
      <c r="C11" s="153"/>
      <c r="D11" s="153"/>
      <c r="E11" s="153"/>
      <c r="F11" s="150"/>
      <c r="G11" s="150"/>
      <c r="H11" s="143"/>
      <c r="I11" s="143"/>
    </row>
    <row r="12" spans="1:14">
      <c r="A12" s="152"/>
      <c r="B12" s="166" t="s">
        <v>310</v>
      </c>
      <c r="C12" s="153"/>
      <c r="D12" s="153"/>
      <c r="E12" s="153"/>
      <c r="F12" s="150"/>
      <c r="G12" s="150"/>
    </row>
    <row r="13" spans="1:14">
      <c r="A13" s="152"/>
      <c r="B13" s="153"/>
      <c r="C13" s="153"/>
      <c r="D13" s="153"/>
      <c r="E13" s="153"/>
      <c r="F13" s="150"/>
      <c r="G13" s="150"/>
    </row>
    <row r="14" spans="1:14">
      <c r="A14" s="152"/>
      <c r="B14" s="153"/>
      <c r="C14" s="153"/>
      <c r="D14" s="153"/>
      <c r="E14" s="153"/>
      <c r="F14" s="150"/>
      <c r="G14" s="150"/>
    </row>
    <row r="15" spans="1:14">
      <c r="A15" s="143"/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</row>
    <row r="16" spans="1:14">
      <c r="A16" s="143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</row>
    <row r="17" spans="1:2">
      <c r="A17" s="143"/>
    </row>
    <row r="18" spans="1:2">
      <c r="A18" s="143"/>
    </row>
    <row r="19" spans="1:2">
      <c r="A19" s="143"/>
    </row>
    <row r="20" spans="1:2">
      <c r="A20" s="143"/>
    </row>
    <row r="21" spans="1:2">
      <c r="A21" s="143"/>
    </row>
    <row r="22" spans="1:2">
      <c r="A22" s="143"/>
    </row>
    <row r="23" spans="1:2">
      <c r="A23" s="143"/>
    </row>
    <row r="24" spans="1:2">
      <c r="A24" s="143"/>
    </row>
    <row r="25" spans="1:2">
      <c r="A25" s="143"/>
    </row>
    <row r="26" spans="1:2">
      <c r="A26" s="143"/>
      <c r="B26" s="154"/>
    </row>
    <row r="27" spans="1:2">
      <c r="A27" s="143"/>
      <c r="B27" s="154"/>
    </row>
    <row r="28" spans="1:2">
      <c r="A28" s="143"/>
      <c r="B28" s="154"/>
    </row>
    <row r="29" spans="1:2">
      <c r="A29" s="143"/>
      <c r="B29" s="154"/>
    </row>
    <row r="30" spans="1:2">
      <c r="A30" s="143"/>
      <c r="B30" s="154"/>
    </row>
    <row r="31" spans="1:2">
      <c r="A31" s="143"/>
      <c r="B31" s="154"/>
    </row>
    <row r="32" spans="1:2">
      <c r="A32" s="143"/>
      <c r="B32" s="154"/>
    </row>
    <row r="33" spans="1:2">
      <c r="A33" s="143"/>
      <c r="B33" s="154"/>
    </row>
    <row r="34" spans="1:2">
      <c r="A34" s="143"/>
    </row>
    <row r="35" spans="1:2">
      <c r="A35" s="143"/>
    </row>
    <row r="36" spans="1:2">
      <c r="A36" s="143"/>
    </row>
  </sheetData>
  <hyperlinks>
    <hyperlink ref="A7" location="use12pp!A1" display="Tab 2" xr:uid="{00000000-0004-0000-0100-000000000000}"/>
    <hyperlink ref="A8" location="siot_12!A1" display="Tab 3" xr:uid="{00000000-0004-0000-0100-000001000000}"/>
    <hyperlink ref="A6" location="sup12pp!A1" display="Tab 1" xr:uid="{00000000-0004-0000-0100-000002000000}"/>
  </hyperlinks>
  <pageMargins left="0.7" right="0.7" top="0.75" bottom="0.75" header="0.3" footer="0.3"/>
  <pageSetup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3" name="Option Button 6">
              <controlPr defaultSize="0" autoPict="0">
                <anchor moveWithCells="1" sizeWithCells="1">
                  <from>
                    <xdr:col>12</xdr:col>
                    <xdr:colOff>47625</xdr:colOff>
                    <xdr:row>1</xdr:row>
                    <xdr:rowOff>76200</xdr:rowOff>
                  </from>
                  <to>
                    <xdr:col>13</xdr:col>
                    <xdr:colOff>104775</xdr:colOff>
                    <xdr:row>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4" name="Option Button 7">
              <controlPr defaultSize="0" autoPict="0">
                <anchor moveWithCells="1" sizeWithCells="1">
                  <from>
                    <xdr:col>12</xdr:col>
                    <xdr:colOff>47625</xdr:colOff>
                    <xdr:row>2</xdr:row>
                    <xdr:rowOff>47625</xdr:rowOff>
                  </from>
                  <to>
                    <xdr:col>13</xdr:col>
                    <xdr:colOff>123825</xdr:colOff>
                    <xdr:row>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CC"/>
  </sheetPr>
  <dimension ref="A1:AV125"/>
  <sheetViews>
    <sheetView showGridLines="0" zoomScale="80" zoomScaleNormal="80" workbookViewId="0">
      <pane xSplit="2" ySplit="10" topLeftCell="C11" activePane="bottomRight" state="frozen"/>
      <selection pane="topRight"/>
      <selection pane="bottomLeft"/>
      <selection pane="bottomRight" activeCell="G3" sqref="G3"/>
    </sheetView>
  </sheetViews>
  <sheetFormatPr defaultColWidth="9.140625" defaultRowHeight="14.25"/>
  <cols>
    <col min="1" max="1" width="14" style="2" customWidth="1"/>
    <col min="2" max="3" width="21.7109375" style="2" customWidth="1"/>
    <col min="4" max="4" width="15.28515625" style="3" customWidth="1"/>
    <col min="5" max="10" width="10.7109375" style="3" customWidth="1"/>
    <col min="11" max="11" width="10.85546875" style="3" customWidth="1"/>
    <col min="12" max="37" width="10.7109375" style="3" customWidth="1"/>
    <col min="38" max="38" width="10.85546875" style="3" customWidth="1"/>
    <col min="39" max="39" width="10.7109375" style="3" customWidth="1"/>
    <col min="40" max="40" width="10.85546875" style="3" customWidth="1"/>
    <col min="41" max="41" width="10.7109375" style="3" customWidth="1"/>
    <col min="42" max="42" width="10.85546875" style="3" customWidth="1"/>
    <col min="43" max="43" width="10.7109375" style="3" customWidth="1"/>
    <col min="44" max="44" width="12.42578125" style="3" customWidth="1"/>
    <col min="45" max="16384" width="9.140625" style="3"/>
  </cols>
  <sheetData>
    <row r="1" spans="1:48">
      <c r="A1" s="125" t="s">
        <v>4</v>
      </c>
      <c r="B1" s="125"/>
    </row>
    <row r="2" spans="1:48" ht="15" customHeight="1">
      <c r="A2" s="179" t="s">
        <v>5</v>
      </c>
      <c r="B2" s="179"/>
      <c r="C2" s="89"/>
      <c r="D2" s="6"/>
      <c r="G2" s="3" t="s">
        <v>0</v>
      </c>
      <c r="J2" s="3" t="s">
        <v>0</v>
      </c>
      <c r="L2" s="3" t="s">
        <v>0</v>
      </c>
      <c r="AN2" s="3" t="s">
        <v>0</v>
      </c>
    </row>
    <row r="3" spans="1:48" ht="15">
      <c r="A3" s="125" t="s">
        <v>6</v>
      </c>
      <c r="B3" s="125"/>
      <c r="C3" s="125"/>
      <c r="D3" s="126"/>
      <c r="E3" s="126"/>
      <c r="F3" s="126"/>
      <c r="AJ3" s="3" t="s">
        <v>0</v>
      </c>
    </row>
    <row r="4" spans="1:48">
      <c r="A4" s="179" t="s">
        <v>7</v>
      </c>
      <c r="B4" s="179"/>
      <c r="C4" s="91"/>
      <c r="D4" s="6"/>
      <c r="H4" s="3" t="s">
        <v>0</v>
      </c>
      <c r="AP4" s="50" t="s">
        <v>8</v>
      </c>
      <c r="AQ4" s="50"/>
      <c r="AR4" s="50"/>
    </row>
    <row r="5" spans="1:48" ht="15" customHeight="1">
      <c r="A5" s="8"/>
      <c r="B5" s="9"/>
      <c r="C5" s="9"/>
      <c r="D5" s="170" t="s">
        <v>9</v>
      </c>
      <c r="E5" s="171"/>
      <c r="F5" s="171"/>
      <c r="G5" s="171"/>
      <c r="H5" s="171"/>
      <c r="I5" s="171"/>
      <c r="J5" s="170" t="s">
        <v>10</v>
      </c>
      <c r="K5" s="171"/>
      <c r="L5" s="171"/>
      <c r="M5" s="171"/>
      <c r="N5" s="171"/>
      <c r="O5" s="171"/>
      <c r="P5" s="171"/>
      <c r="Q5" s="172"/>
      <c r="R5" s="170"/>
      <c r="S5" s="171"/>
      <c r="T5" s="171"/>
      <c r="U5" s="171"/>
      <c r="V5" s="171"/>
      <c r="W5" s="171"/>
      <c r="X5" s="170" t="s">
        <v>11</v>
      </c>
      <c r="Y5" s="171"/>
      <c r="Z5" s="171"/>
      <c r="AA5" s="171"/>
      <c r="AB5" s="171"/>
      <c r="AC5" s="171"/>
      <c r="AD5" s="171"/>
      <c r="AE5" s="171"/>
      <c r="AF5" s="172"/>
      <c r="AG5" s="130"/>
      <c r="AH5" s="131"/>
      <c r="AI5" s="131"/>
      <c r="AJ5" s="131"/>
      <c r="AK5" s="131"/>
      <c r="AL5" s="131"/>
      <c r="AM5" s="132"/>
      <c r="AN5" s="131"/>
      <c r="AO5" s="131"/>
      <c r="AP5" s="173" t="s">
        <v>12</v>
      </c>
      <c r="AQ5" s="174"/>
      <c r="AR5" s="137"/>
    </row>
    <row r="6" spans="1:48" ht="53.25" customHeight="1">
      <c r="A6" s="175" t="s">
        <v>13</v>
      </c>
      <c r="B6" s="176"/>
      <c r="C6" s="11" t="s">
        <v>14</v>
      </c>
      <c r="D6" s="12" t="s">
        <v>15</v>
      </c>
      <c r="E6" s="13" t="s">
        <v>16</v>
      </c>
      <c r="F6" s="13" t="s">
        <v>17</v>
      </c>
      <c r="G6" s="13" t="s">
        <v>18</v>
      </c>
      <c r="H6" s="13" t="s">
        <v>19</v>
      </c>
      <c r="I6" s="13" t="s">
        <v>20</v>
      </c>
      <c r="J6" s="13" t="s">
        <v>21</v>
      </c>
      <c r="K6" s="13" t="s">
        <v>22</v>
      </c>
      <c r="L6" s="13" t="s">
        <v>23</v>
      </c>
      <c r="M6" s="13" t="s">
        <v>24</v>
      </c>
      <c r="N6" s="13" t="s">
        <v>25</v>
      </c>
      <c r="O6" s="13" t="s">
        <v>26</v>
      </c>
      <c r="P6" s="13" t="s">
        <v>27</v>
      </c>
      <c r="Q6" s="13" t="s">
        <v>28</v>
      </c>
      <c r="R6" s="13" t="s">
        <v>29</v>
      </c>
      <c r="S6" s="13" t="s">
        <v>30</v>
      </c>
      <c r="T6" s="13" t="s">
        <v>31</v>
      </c>
      <c r="U6" s="13" t="s">
        <v>32</v>
      </c>
      <c r="V6" s="13" t="s">
        <v>33</v>
      </c>
      <c r="W6" s="13" t="s">
        <v>34</v>
      </c>
      <c r="X6" s="13" t="s">
        <v>35</v>
      </c>
      <c r="Y6" s="13" t="s">
        <v>36</v>
      </c>
      <c r="Z6" s="13" t="s">
        <v>37</v>
      </c>
      <c r="AA6" s="13" t="s">
        <v>38</v>
      </c>
      <c r="AB6" s="13" t="s">
        <v>39</v>
      </c>
      <c r="AC6" s="13" t="s">
        <v>40</v>
      </c>
      <c r="AD6" s="13" t="s">
        <v>41</v>
      </c>
      <c r="AE6" s="13" t="s">
        <v>42</v>
      </c>
      <c r="AF6" s="13" t="s">
        <v>43</v>
      </c>
      <c r="AG6" s="13" t="s">
        <v>44</v>
      </c>
      <c r="AH6" s="13" t="s">
        <v>45</v>
      </c>
      <c r="AI6" s="13" t="s">
        <v>46</v>
      </c>
      <c r="AJ6" s="13" t="s">
        <v>47</v>
      </c>
      <c r="AK6" s="13" t="s">
        <v>48</v>
      </c>
      <c r="AL6" s="52" t="s">
        <v>49</v>
      </c>
      <c r="AM6" s="133" t="s">
        <v>50</v>
      </c>
      <c r="AN6" s="13" t="s">
        <v>51</v>
      </c>
      <c r="AO6" s="57" t="s">
        <v>52</v>
      </c>
      <c r="AP6" s="12" t="s">
        <v>53</v>
      </c>
      <c r="AQ6" s="13" t="s">
        <v>54</v>
      </c>
      <c r="AR6" s="75" t="s">
        <v>55</v>
      </c>
    </row>
    <row r="7" spans="1:48" ht="15.75" customHeight="1">
      <c r="A7" s="175"/>
      <c r="B7" s="176"/>
      <c r="C7" s="14" t="s">
        <v>56</v>
      </c>
      <c r="D7" s="15" t="s">
        <v>57</v>
      </c>
      <c r="E7" s="15" t="s">
        <v>58</v>
      </c>
      <c r="F7" s="15" t="s">
        <v>59</v>
      </c>
      <c r="G7" s="15" t="s">
        <v>60</v>
      </c>
      <c r="H7" s="15" t="s">
        <v>61</v>
      </c>
      <c r="I7" s="15" t="s">
        <v>62</v>
      </c>
      <c r="J7" s="15" t="s">
        <v>63</v>
      </c>
      <c r="K7" s="15" t="s">
        <v>64</v>
      </c>
      <c r="L7" s="15" t="s">
        <v>65</v>
      </c>
      <c r="M7" s="15" t="s">
        <v>66</v>
      </c>
      <c r="N7" s="15" t="s">
        <v>67</v>
      </c>
      <c r="O7" s="15" t="s">
        <v>68</v>
      </c>
      <c r="P7" s="15" t="s">
        <v>69</v>
      </c>
      <c r="Q7" s="15" t="s">
        <v>70</v>
      </c>
      <c r="R7" s="15" t="s">
        <v>71</v>
      </c>
      <c r="S7" s="15" t="s">
        <v>72</v>
      </c>
      <c r="T7" s="15" t="s">
        <v>73</v>
      </c>
      <c r="U7" s="15" t="s">
        <v>74</v>
      </c>
      <c r="V7" s="15" t="s">
        <v>75</v>
      </c>
      <c r="W7" s="15" t="s">
        <v>76</v>
      </c>
      <c r="X7" s="15" t="s">
        <v>77</v>
      </c>
      <c r="Y7" s="15" t="s">
        <v>78</v>
      </c>
      <c r="Z7" s="15" t="s">
        <v>79</v>
      </c>
      <c r="AA7" s="15" t="s">
        <v>80</v>
      </c>
      <c r="AB7" s="15" t="s">
        <v>81</v>
      </c>
      <c r="AC7" s="15" t="s">
        <v>82</v>
      </c>
      <c r="AD7" s="15" t="s">
        <v>83</v>
      </c>
      <c r="AE7" s="15" t="s">
        <v>84</v>
      </c>
      <c r="AF7" s="15" t="s">
        <v>85</v>
      </c>
      <c r="AG7" s="15" t="s">
        <v>86</v>
      </c>
      <c r="AH7" s="15" t="s">
        <v>87</v>
      </c>
      <c r="AI7" s="15" t="s">
        <v>88</v>
      </c>
      <c r="AJ7" s="15" t="s">
        <v>89</v>
      </c>
      <c r="AK7" s="15" t="s">
        <v>90</v>
      </c>
      <c r="AL7" s="15" t="s">
        <v>91</v>
      </c>
      <c r="AM7" s="134"/>
      <c r="AN7" s="113" t="s">
        <v>92</v>
      </c>
      <c r="AO7" s="53" t="s">
        <v>93</v>
      </c>
      <c r="AP7" s="58" t="s">
        <v>94</v>
      </c>
      <c r="AQ7" s="138" t="s">
        <v>95</v>
      </c>
      <c r="AR7" s="139" t="s">
        <v>96</v>
      </c>
    </row>
    <row r="8" spans="1:48" ht="50.25" customHeight="1">
      <c r="A8" s="175"/>
      <c r="B8" s="176"/>
      <c r="C8" s="16" t="s">
        <v>97</v>
      </c>
      <c r="D8" s="12" t="s">
        <v>98</v>
      </c>
      <c r="E8" s="13" t="s">
        <v>99</v>
      </c>
      <c r="F8" s="13" t="s">
        <v>100</v>
      </c>
      <c r="G8" s="13" t="s">
        <v>101</v>
      </c>
      <c r="H8" s="13" t="s">
        <v>102</v>
      </c>
      <c r="I8" s="13" t="s">
        <v>103</v>
      </c>
      <c r="J8" s="13" t="s">
        <v>104</v>
      </c>
      <c r="K8" s="13" t="s">
        <v>105</v>
      </c>
      <c r="L8" s="13" t="s">
        <v>106</v>
      </c>
      <c r="M8" s="13" t="s">
        <v>107</v>
      </c>
      <c r="N8" s="13" t="s">
        <v>108</v>
      </c>
      <c r="O8" s="13" t="s">
        <v>109</v>
      </c>
      <c r="P8" s="13" t="s">
        <v>110</v>
      </c>
      <c r="Q8" s="13" t="s">
        <v>111</v>
      </c>
      <c r="R8" s="13" t="s">
        <v>112</v>
      </c>
      <c r="S8" s="13" t="s">
        <v>113</v>
      </c>
      <c r="T8" s="13" t="s">
        <v>114</v>
      </c>
      <c r="U8" s="13" t="s">
        <v>115</v>
      </c>
      <c r="V8" s="13" t="s">
        <v>116</v>
      </c>
      <c r="W8" s="13" t="s">
        <v>117</v>
      </c>
      <c r="X8" s="13" t="s">
        <v>118</v>
      </c>
      <c r="Y8" s="13" t="s">
        <v>119</v>
      </c>
      <c r="Z8" s="13" t="s">
        <v>120</v>
      </c>
      <c r="AA8" s="13" t="s">
        <v>121</v>
      </c>
      <c r="AB8" s="13" t="s">
        <v>122</v>
      </c>
      <c r="AC8" s="13" t="s">
        <v>123</v>
      </c>
      <c r="AD8" s="13" t="s">
        <v>124</v>
      </c>
      <c r="AE8" s="13" t="s">
        <v>125</v>
      </c>
      <c r="AF8" s="13" t="s">
        <v>126</v>
      </c>
      <c r="AG8" s="13" t="s">
        <v>127</v>
      </c>
      <c r="AH8" s="13" t="s">
        <v>128</v>
      </c>
      <c r="AI8" s="13" t="s">
        <v>129</v>
      </c>
      <c r="AJ8" s="13" t="s">
        <v>130</v>
      </c>
      <c r="AK8" s="13" t="s">
        <v>131</v>
      </c>
      <c r="AL8" s="52" t="s">
        <v>132</v>
      </c>
      <c r="AM8" s="134" t="s">
        <v>133</v>
      </c>
      <c r="AN8" s="52" t="s">
        <v>134</v>
      </c>
      <c r="AO8" s="134" t="s">
        <v>135</v>
      </c>
      <c r="AP8" s="13" t="s">
        <v>136</v>
      </c>
      <c r="AQ8" s="13" t="s">
        <v>137</v>
      </c>
      <c r="AR8" s="139" t="s">
        <v>138</v>
      </c>
    </row>
    <row r="9" spans="1:48" ht="18" customHeight="1">
      <c r="A9" s="177"/>
      <c r="B9" s="178"/>
      <c r="C9" s="17" t="s">
        <v>139</v>
      </c>
      <c r="D9" s="15" t="s">
        <v>57</v>
      </c>
      <c r="E9" s="15" t="s">
        <v>58</v>
      </c>
      <c r="F9" s="15" t="s">
        <v>59</v>
      </c>
      <c r="G9" s="15" t="s">
        <v>60</v>
      </c>
      <c r="H9" s="15" t="s">
        <v>61</v>
      </c>
      <c r="I9" s="15" t="s">
        <v>62</v>
      </c>
      <c r="J9" s="15" t="s">
        <v>63</v>
      </c>
      <c r="K9" s="15" t="s">
        <v>64</v>
      </c>
      <c r="L9" s="15" t="s">
        <v>65</v>
      </c>
      <c r="M9" s="15" t="s">
        <v>66</v>
      </c>
      <c r="N9" s="15" t="s">
        <v>67</v>
      </c>
      <c r="O9" s="15" t="s">
        <v>68</v>
      </c>
      <c r="P9" s="15" t="s">
        <v>69</v>
      </c>
      <c r="Q9" s="15" t="s">
        <v>70</v>
      </c>
      <c r="R9" s="15" t="s">
        <v>71</v>
      </c>
      <c r="S9" s="15" t="s">
        <v>72</v>
      </c>
      <c r="T9" s="15" t="s">
        <v>73</v>
      </c>
      <c r="U9" s="15" t="s">
        <v>74</v>
      </c>
      <c r="V9" s="15" t="s">
        <v>75</v>
      </c>
      <c r="W9" s="15" t="s">
        <v>76</v>
      </c>
      <c r="X9" s="15" t="s">
        <v>77</v>
      </c>
      <c r="Y9" s="15" t="s">
        <v>78</v>
      </c>
      <c r="Z9" s="15" t="s">
        <v>79</v>
      </c>
      <c r="AA9" s="15" t="s">
        <v>80</v>
      </c>
      <c r="AB9" s="15" t="s">
        <v>81</v>
      </c>
      <c r="AC9" s="15" t="s">
        <v>82</v>
      </c>
      <c r="AD9" s="15" t="s">
        <v>83</v>
      </c>
      <c r="AE9" s="15" t="s">
        <v>84</v>
      </c>
      <c r="AF9" s="15" t="s">
        <v>85</v>
      </c>
      <c r="AG9" s="15" t="s">
        <v>86</v>
      </c>
      <c r="AH9" s="15" t="s">
        <v>87</v>
      </c>
      <c r="AI9" s="15" t="s">
        <v>88</v>
      </c>
      <c r="AJ9" s="15" t="s">
        <v>89</v>
      </c>
      <c r="AK9" s="15" t="s">
        <v>90</v>
      </c>
      <c r="AL9" s="15" t="s">
        <v>91</v>
      </c>
      <c r="AM9" s="106" t="s">
        <v>140</v>
      </c>
      <c r="AN9" s="135" t="s">
        <v>92</v>
      </c>
      <c r="AO9" s="106" t="s">
        <v>93</v>
      </c>
      <c r="AP9" s="140" t="s">
        <v>94</v>
      </c>
      <c r="AQ9" s="135" t="s">
        <v>95</v>
      </c>
      <c r="AR9" s="76" t="s">
        <v>96</v>
      </c>
    </row>
    <row r="10" spans="1:48">
      <c r="A10" s="18" t="s">
        <v>141</v>
      </c>
      <c r="B10" s="19" t="s">
        <v>14</v>
      </c>
      <c r="C10" s="19" t="s">
        <v>97</v>
      </c>
      <c r="D10" s="20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78"/>
    </row>
    <row r="11" spans="1:48">
      <c r="A11" s="93" t="s">
        <v>142</v>
      </c>
      <c r="B11" s="127" t="s">
        <v>143</v>
      </c>
      <c r="C11" s="127" t="s">
        <v>144</v>
      </c>
      <c r="D11" s="26">
        <v>253238.448445785</v>
      </c>
      <c r="E11" s="26">
        <v>0</v>
      </c>
      <c r="F11" s="26">
        <v>228.31742348647401</v>
      </c>
      <c r="G11" s="26">
        <v>0</v>
      </c>
      <c r="H11" s="26">
        <v>142.23574612946101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26">
        <v>0</v>
      </c>
      <c r="AE11" s="26">
        <v>0</v>
      </c>
      <c r="AF11" s="26">
        <v>0</v>
      </c>
      <c r="AG11" s="26">
        <v>0</v>
      </c>
      <c r="AH11" s="26">
        <v>3.4233187163012802</v>
      </c>
      <c r="AI11" s="26">
        <v>0</v>
      </c>
      <c r="AJ11" s="26">
        <v>0</v>
      </c>
      <c r="AK11" s="26">
        <v>0</v>
      </c>
      <c r="AL11" s="61">
        <v>0</v>
      </c>
      <c r="AM11" s="107">
        <f t="shared" ref="AM11:AM46" si="0">SUM(D11:AL11)</f>
        <v>253612.42493411701</v>
      </c>
      <c r="AN11" s="63">
        <v>22939.960317008001</v>
      </c>
      <c r="AO11" s="107">
        <f>SUM(AM11:AN11)</f>
        <v>276552.38525112497</v>
      </c>
      <c r="AP11" s="25">
        <v>52582.123731029998</v>
      </c>
      <c r="AQ11" s="61">
        <v>7349.1603334623296</v>
      </c>
      <c r="AR11" s="119">
        <f>SUM(AO11:AQ11)</f>
        <v>336483.669315618</v>
      </c>
      <c r="AV11" s="3" t="s">
        <v>0</v>
      </c>
    </row>
    <row r="12" spans="1:48">
      <c r="A12" s="27" t="s">
        <v>145</v>
      </c>
      <c r="B12" s="96" t="s">
        <v>146</v>
      </c>
      <c r="C12" s="96" t="s">
        <v>99</v>
      </c>
      <c r="D12" s="26">
        <v>0</v>
      </c>
      <c r="E12" s="26">
        <v>110457.144294763</v>
      </c>
      <c r="F12" s="26">
        <v>0</v>
      </c>
      <c r="G12" s="26">
        <v>0</v>
      </c>
      <c r="H12" s="26">
        <v>274.38213883065202</v>
      </c>
      <c r="I12" s="26">
        <v>0</v>
      </c>
      <c r="J12" s="26">
        <v>1.96864910640637</v>
      </c>
      <c r="K12" s="26">
        <v>170.07565263931099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874.16681279456702</v>
      </c>
      <c r="S12" s="26">
        <v>0</v>
      </c>
      <c r="T12" s="26">
        <v>0</v>
      </c>
      <c r="U12" s="26">
        <v>0</v>
      </c>
      <c r="V12" s="26">
        <v>0</v>
      </c>
      <c r="W12" s="26">
        <v>0</v>
      </c>
      <c r="X12" s="26">
        <v>0</v>
      </c>
      <c r="Y12" s="26">
        <v>0</v>
      </c>
      <c r="Z12" s="26">
        <v>0</v>
      </c>
      <c r="AA12" s="26">
        <v>0</v>
      </c>
      <c r="AB12" s="26">
        <v>0</v>
      </c>
      <c r="AC12" s="26">
        <v>0</v>
      </c>
      <c r="AD12" s="26">
        <v>0</v>
      </c>
      <c r="AE12" s="26">
        <v>0</v>
      </c>
      <c r="AF12" s="26">
        <v>0</v>
      </c>
      <c r="AG12" s="26">
        <v>0</v>
      </c>
      <c r="AH12" s="26">
        <v>0</v>
      </c>
      <c r="AI12" s="26">
        <v>0</v>
      </c>
      <c r="AJ12" s="26">
        <v>0</v>
      </c>
      <c r="AK12" s="26">
        <v>0</v>
      </c>
      <c r="AL12" s="61">
        <v>0</v>
      </c>
      <c r="AM12" s="108">
        <f t="shared" si="0"/>
        <v>111777.737548134</v>
      </c>
      <c r="AN12" s="63">
        <v>2253.6825400572702</v>
      </c>
      <c r="AO12" s="108">
        <f t="shared" ref="AO12:AO45" si="1">SUM(AM12:AN12)</f>
        <v>114031.42008819099</v>
      </c>
      <c r="AP12" s="25">
        <v>6745.5669422033498</v>
      </c>
      <c r="AQ12" s="61">
        <v>8213.4679987622094</v>
      </c>
      <c r="AR12" s="120">
        <f t="shared" ref="AR12:AR45" si="2">SUM(AO12:AQ12)</f>
        <v>128990.455029157</v>
      </c>
    </row>
    <row r="13" spans="1:48">
      <c r="A13" s="27" t="s">
        <v>147</v>
      </c>
      <c r="B13" s="96" t="s">
        <v>148</v>
      </c>
      <c r="C13" s="96" t="s">
        <v>149</v>
      </c>
      <c r="D13" s="26">
        <v>95366.634918423297</v>
      </c>
      <c r="E13" s="26">
        <v>0</v>
      </c>
      <c r="F13" s="26">
        <v>44177.134046138002</v>
      </c>
      <c r="G13" s="26">
        <v>0</v>
      </c>
      <c r="H13" s="26">
        <v>60.2634552139072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17.152190497539902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0</v>
      </c>
      <c r="AH13" s="26">
        <v>0</v>
      </c>
      <c r="AI13" s="26">
        <v>0</v>
      </c>
      <c r="AJ13" s="26">
        <v>0</v>
      </c>
      <c r="AK13" s="26">
        <v>0</v>
      </c>
      <c r="AL13" s="61">
        <v>0</v>
      </c>
      <c r="AM13" s="108">
        <f t="shared" si="0"/>
        <v>139621.18461027299</v>
      </c>
      <c r="AN13" s="63">
        <v>63622.681546271197</v>
      </c>
      <c r="AO13" s="108">
        <f t="shared" si="1"/>
        <v>203243.86615654401</v>
      </c>
      <c r="AP13" s="25">
        <v>62328.540506344398</v>
      </c>
      <c r="AQ13" s="61">
        <v>32566.948306730701</v>
      </c>
      <c r="AR13" s="120">
        <f t="shared" si="2"/>
        <v>298139.35496961902</v>
      </c>
    </row>
    <row r="14" spans="1:48">
      <c r="A14" s="27" t="s">
        <v>150</v>
      </c>
      <c r="B14" s="96" t="s">
        <v>151</v>
      </c>
      <c r="C14" s="96" t="s">
        <v>152</v>
      </c>
      <c r="D14" s="26">
        <v>49.035770963430899</v>
      </c>
      <c r="E14" s="26">
        <v>0</v>
      </c>
      <c r="F14" s="26">
        <v>0</v>
      </c>
      <c r="G14" s="26">
        <v>37178.193331794697</v>
      </c>
      <c r="H14" s="26">
        <v>25.008319377488402</v>
      </c>
      <c r="I14" s="26">
        <v>0</v>
      </c>
      <c r="J14" s="26">
        <v>0</v>
      </c>
      <c r="K14" s="26">
        <v>27.636133472561198</v>
      </c>
      <c r="L14" s="26">
        <v>0</v>
      </c>
      <c r="M14" s="26">
        <v>0</v>
      </c>
      <c r="N14" s="26">
        <v>12.1328882903489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26">
        <v>0</v>
      </c>
      <c r="AE14" s="26">
        <v>0</v>
      </c>
      <c r="AF14" s="26">
        <v>0</v>
      </c>
      <c r="AG14" s="26">
        <v>0</v>
      </c>
      <c r="AH14" s="26">
        <v>0</v>
      </c>
      <c r="AI14" s="26">
        <v>0</v>
      </c>
      <c r="AJ14" s="26">
        <v>0</v>
      </c>
      <c r="AK14" s="26">
        <v>0</v>
      </c>
      <c r="AL14" s="61">
        <v>0</v>
      </c>
      <c r="AM14" s="108">
        <f t="shared" si="0"/>
        <v>37292.006443898499</v>
      </c>
      <c r="AN14" s="63">
        <v>52954.785609198603</v>
      </c>
      <c r="AO14" s="108">
        <f t="shared" si="1"/>
        <v>90246.792053097102</v>
      </c>
      <c r="AP14" s="25">
        <v>16890.2159933537</v>
      </c>
      <c r="AQ14" s="61">
        <v>4674.3458771227597</v>
      </c>
      <c r="AR14" s="120">
        <f t="shared" si="2"/>
        <v>111811.353923574</v>
      </c>
      <c r="AU14" s="3" t="s">
        <v>0</v>
      </c>
    </row>
    <row r="15" spans="1:48">
      <c r="A15" s="27" t="s">
        <v>153</v>
      </c>
      <c r="B15" s="96" t="s">
        <v>154</v>
      </c>
      <c r="C15" s="96" t="s">
        <v>155</v>
      </c>
      <c r="D15" s="26">
        <v>0</v>
      </c>
      <c r="E15" s="26">
        <v>0</v>
      </c>
      <c r="F15" s="26">
        <v>331.05538864699997</v>
      </c>
      <c r="G15" s="26">
        <v>64.511026241538104</v>
      </c>
      <c r="H15" s="26">
        <v>15558.584264000199</v>
      </c>
      <c r="I15" s="26">
        <v>0</v>
      </c>
      <c r="J15" s="26">
        <v>3.48355752657781</v>
      </c>
      <c r="K15" s="26">
        <v>0</v>
      </c>
      <c r="L15" s="26">
        <v>348.97074317706</v>
      </c>
      <c r="M15" s="26">
        <v>20.188067923903699</v>
      </c>
      <c r="N15" s="26">
        <v>265.88204291736503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6">
        <v>0</v>
      </c>
      <c r="X15" s="26">
        <v>0</v>
      </c>
      <c r="Y15" s="26">
        <v>0</v>
      </c>
      <c r="Z15" s="26">
        <v>0</v>
      </c>
      <c r="AA15" s="26">
        <v>0</v>
      </c>
      <c r="AB15" s="26">
        <v>0</v>
      </c>
      <c r="AC15" s="26">
        <v>0</v>
      </c>
      <c r="AD15" s="26">
        <v>0</v>
      </c>
      <c r="AE15" s="26">
        <v>0</v>
      </c>
      <c r="AF15" s="26">
        <v>0</v>
      </c>
      <c r="AG15" s="26">
        <v>0</v>
      </c>
      <c r="AH15" s="26">
        <v>27.0666734409795</v>
      </c>
      <c r="AI15" s="26">
        <v>0</v>
      </c>
      <c r="AJ15" s="26">
        <v>0</v>
      </c>
      <c r="AK15" s="26">
        <v>0</v>
      </c>
      <c r="AL15" s="61">
        <v>0</v>
      </c>
      <c r="AM15" s="108">
        <f t="shared" si="0"/>
        <v>16619.741763874601</v>
      </c>
      <c r="AN15" s="63">
        <v>16487.899221030599</v>
      </c>
      <c r="AO15" s="108">
        <f t="shared" si="1"/>
        <v>33107.6409849052</v>
      </c>
      <c r="AP15" s="25">
        <v>8440.4600490158391</v>
      </c>
      <c r="AQ15" s="61">
        <v>3592.3750104946398</v>
      </c>
      <c r="AR15" s="120">
        <f t="shared" si="2"/>
        <v>45140.4760444157</v>
      </c>
    </row>
    <row r="16" spans="1:48">
      <c r="A16" s="27" t="s">
        <v>156</v>
      </c>
      <c r="B16" s="96" t="s">
        <v>157</v>
      </c>
      <c r="C16" s="96" t="s">
        <v>158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9259.2767059322105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v>0</v>
      </c>
      <c r="AJ16" s="26">
        <v>0</v>
      </c>
      <c r="AK16" s="26">
        <v>0</v>
      </c>
      <c r="AL16" s="61">
        <v>0</v>
      </c>
      <c r="AM16" s="108">
        <f t="shared" si="0"/>
        <v>9259.2767059322105</v>
      </c>
      <c r="AN16" s="63">
        <v>67342.173472033202</v>
      </c>
      <c r="AO16" s="108">
        <f t="shared" si="1"/>
        <v>76601.450177965395</v>
      </c>
      <c r="AP16" s="25">
        <v>21834.562239077201</v>
      </c>
      <c r="AQ16" s="61">
        <v>52214.963780543898</v>
      </c>
      <c r="AR16" s="120">
        <f t="shared" si="2"/>
        <v>150650.97619758701</v>
      </c>
    </row>
    <row r="17" spans="1:46">
      <c r="A17" s="27" t="s">
        <v>159</v>
      </c>
      <c r="B17" s="96" t="s">
        <v>160</v>
      </c>
      <c r="C17" s="96" t="s">
        <v>161</v>
      </c>
      <c r="D17" s="26">
        <v>0</v>
      </c>
      <c r="E17" s="26">
        <v>32.2497914715861</v>
      </c>
      <c r="F17" s="26">
        <v>0</v>
      </c>
      <c r="G17" s="26">
        <v>0</v>
      </c>
      <c r="H17" s="26">
        <v>1.4739789059483499</v>
      </c>
      <c r="I17" s="26">
        <v>0</v>
      </c>
      <c r="J17" s="26">
        <v>6086.9426893361497</v>
      </c>
      <c r="K17" s="26">
        <v>21.504857791821401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W17" s="26">
        <v>0</v>
      </c>
      <c r="X17" s="26">
        <v>0</v>
      </c>
      <c r="Y17" s="26">
        <v>0</v>
      </c>
      <c r="Z17" s="26">
        <v>0</v>
      </c>
      <c r="AA17" s="26">
        <v>0</v>
      </c>
      <c r="AB17" s="26">
        <v>0</v>
      </c>
      <c r="AC17" s="26">
        <v>0</v>
      </c>
      <c r="AD17" s="26">
        <v>0</v>
      </c>
      <c r="AE17" s="26">
        <v>0</v>
      </c>
      <c r="AF17" s="26">
        <v>0</v>
      </c>
      <c r="AG17" s="26">
        <v>0</v>
      </c>
      <c r="AH17" s="26">
        <v>0</v>
      </c>
      <c r="AI17" s="26">
        <v>0</v>
      </c>
      <c r="AJ17" s="26">
        <v>0</v>
      </c>
      <c r="AK17" s="26">
        <v>0</v>
      </c>
      <c r="AL17" s="61">
        <v>0</v>
      </c>
      <c r="AM17" s="108">
        <f t="shared" si="0"/>
        <v>6142.1713175055102</v>
      </c>
      <c r="AN17" s="63">
        <v>48121.179725637397</v>
      </c>
      <c r="AO17" s="108">
        <f t="shared" si="1"/>
        <v>54263.351043142902</v>
      </c>
      <c r="AP17" s="25">
        <v>21091.193618239002</v>
      </c>
      <c r="AQ17" s="61">
        <v>9739.8912954321495</v>
      </c>
      <c r="AR17" s="120">
        <f t="shared" si="2"/>
        <v>85094.435956814094</v>
      </c>
    </row>
    <row r="18" spans="1:46">
      <c r="A18" s="27" t="s">
        <v>162</v>
      </c>
      <c r="B18" s="28" t="s">
        <v>163</v>
      </c>
      <c r="C18" s="28" t="s">
        <v>164</v>
      </c>
      <c r="D18" s="26">
        <v>0</v>
      </c>
      <c r="E18" s="26">
        <v>54.416832002094502</v>
      </c>
      <c r="F18" s="26">
        <v>214.63975837683199</v>
      </c>
      <c r="G18" s="26">
        <v>32.255513120769102</v>
      </c>
      <c r="H18" s="26">
        <v>27.6773331684625</v>
      </c>
      <c r="I18" s="26">
        <v>0</v>
      </c>
      <c r="J18" s="26">
        <v>0</v>
      </c>
      <c r="K18" s="26">
        <v>43851.1091187903</v>
      </c>
      <c r="L18" s="26">
        <v>20.873571256382899</v>
      </c>
      <c r="M18" s="26">
        <v>13.458711949269199</v>
      </c>
      <c r="N18" s="26">
        <v>0</v>
      </c>
      <c r="O18" s="26">
        <v>0</v>
      </c>
      <c r="P18" s="26">
        <v>0</v>
      </c>
      <c r="Q18" s="26">
        <v>792.52903021685597</v>
      </c>
      <c r="R18" s="26">
        <v>47355.418192933503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v>0</v>
      </c>
      <c r="AJ18" s="26">
        <v>0</v>
      </c>
      <c r="AK18" s="26">
        <v>0</v>
      </c>
      <c r="AL18" s="61">
        <v>0</v>
      </c>
      <c r="AM18" s="108">
        <f t="shared" si="0"/>
        <v>92362.378061814496</v>
      </c>
      <c r="AN18" s="63">
        <v>29980.829881423499</v>
      </c>
      <c r="AO18" s="108">
        <f t="shared" si="1"/>
        <v>122343.207943238</v>
      </c>
      <c r="AP18" s="25">
        <v>22090.567448768299</v>
      </c>
      <c r="AQ18" s="61">
        <v>8623.4222012390692</v>
      </c>
      <c r="AR18" s="120">
        <f t="shared" si="2"/>
        <v>153057.19759324499</v>
      </c>
      <c r="AT18" s="3" t="s">
        <v>0</v>
      </c>
    </row>
    <row r="19" spans="1:46">
      <c r="A19" s="27" t="s">
        <v>165</v>
      </c>
      <c r="B19" s="28" t="s">
        <v>166</v>
      </c>
      <c r="C19" s="28" t="s">
        <v>167</v>
      </c>
      <c r="D19" s="26">
        <v>0</v>
      </c>
      <c r="E19" s="26">
        <v>0</v>
      </c>
      <c r="F19" s="26">
        <v>0</v>
      </c>
      <c r="G19" s="26">
        <v>0</v>
      </c>
      <c r="H19" s="26">
        <v>22.9367852897246</v>
      </c>
      <c r="I19" s="26">
        <v>0</v>
      </c>
      <c r="J19" s="26">
        <v>0</v>
      </c>
      <c r="K19" s="26">
        <v>1.69646972899436</v>
      </c>
      <c r="L19" s="26">
        <v>49075.101603812</v>
      </c>
      <c r="M19" s="26">
        <v>47.717251456499703</v>
      </c>
      <c r="N19" s="26">
        <v>152.070734906045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  <c r="AJ19" s="26">
        <v>0</v>
      </c>
      <c r="AK19" s="26">
        <v>0</v>
      </c>
      <c r="AL19" s="61">
        <v>0</v>
      </c>
      <c r="AM19" s="108">
        <f t="shared" si="0"/>
        <v>49299.5228451933</v>
      </c>
      <c r="AN19" s="63">
        <v>43663.951507947299</v>
      </c>
      <c r="AO19" s="108">
        <f t="shared" si="1"/>
        <v>92963.474353140598</v>
      </c>
      <c r="AP19" s="25">
        <v>15809.425878791701</v>
      </c>
      <c r="AQ19" s="61">
        <v>8652.0045288416495</v>
      </c>
      <c r="AR19" s="120">
        <f t="shared" si="2"/>
        <v>117424.90476077401</v>
      </c>
    </row>
    <row r="20" spans="1:46">
      <c r="A20" s="27" t="s">
        <v>168</v>
      </c>
      <c r="B20" s="28" t="s">
        <v>169</v>
      </c>
      <c r="C20" s="28" t="s">
        <v>170</v>
      </c>
      <c r="D20" s="26">
        <v>0</v>
      </c>
      <c r="E20" s="26">
        <v>0</v>
      </c>
      <c r="F20" s="26">
        <v>12.952501671100499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5.5488890465798804</v>
      </c>
      <c r="M20" s="26">
        <v>2734.7448192910001</v>
      </c>
      <c r="N20" s="26">
        <v>50.109182841394698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W20" s="26">
        <v>0</v>
      </c>
      <c r="X20" s="26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  <c r="AF20" s="26">
        <v>0</v>
      </c>
      <c r="AG20" s="26">
        <v>0</v>
      </c>
      <c r="AH20" s="26">
        <v>0</v>
      </c>
      <c r="AI20" s="26">
        <v>0</v>
      </c>
      <c r="AJ20" s="26">
        <v>0</v>
      </c>
      <c r="AK20" s="26">
        <v>0</v>
      </c>
      <c r="AL20" s="61">
        <v>0</v>
      </c>
      <c r="AM20" s="108">
        <f t="shared" si="0"/>
        <v>2803.3553928500801</v>
      </c>
      <c r="AN20" s="63">
        <v>94433.925389314798</v>
      </c>
      <c r="AO20" s="108">
        <f t="shared" si="1"/>
        <v>97237.280782164904</v>
      </c>
      <c r="AP20" s="25">
        <v>21479.9944595874</v>
      </c>
      <c r="AQ20" s="61">
        <v>19134.014769672802</v>
      </c>
      <c r="AR20" s="120">
        <f t="shared" si="2"/>
        <v>137851.29001142501</v>
      </c>
    </row>
    <row r="21" spans="1:46">
      <c r="A21" s="27" t="s">
        <v>171</v>
      </c>
      <c r="B21" s="28" t="s">
        <v>172</v>
      </c>
      <c r="C21" s="28" t="s">
        <v>173</v>
      </c>
      <c r="D21" s="26">
        <v>0</v>
      </c>
      <c r="E21" s="26">
        <v>0</v>
      </c>
      <c r="F21" s="26">
        <v>0</v>
      </c>
      <c r="G21" s="26">
        <v>26.098384232694301</v>
      </c>
      <c r="H21" s="26">
        <v>161.909180740951</v>
      </c>
      <c r="I21" s="26">
        <v>0</v>
      </c>
      <c r="J21" s="26">
        <v>0</v>
      </c>
      <c r="K21" s="26">
        <v>0</v>
      </c>
      <c r="L21" s="26">
        <v>26.1977529717024</v>
      </c>
      <c r="M21" s="26">
        <v>168.49389721033899</v>
      </c>
      <c r="N21" s="26">
        <v>11610.9179640203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  <c r="AD21" s="26">
        <v>0</v>
      </c>
      <c r="AE21" s="26">
        <v>2110</v>
      </c>
      <c r="AF21" s="26">
        <v>0</v>
      </c>
      <c r="AG21" s="26">
        <v>0</v>
      </c>
      <c r="AH21" s="26">
        <v>0</v>
      </c>
      <c r="AI21" s="26">
        <v>0</v>
      </c>
      <c r="AJ21" s="26">
        <v>19.152892326269601</v>
      </c>
      <c r="AK21" s="26">
        <v>0</v>
      </c>
      <c r="AL21" s="61">
        <v>0</v>
      </c>
      <c r="AM21" s="108">
        <f t="shared" si="0"/>
        <v>14122.7700715023</v>
      </c>
      <c r="AN21" s="63">
        <v>9804.3252261585494</v>
      </c>
      <c r="AO21" s="108">
        <f t="shared" si="1"/>
        <v>23927.095297660799</v>
      </c>
      <c r="AP21" s="25">
        <v>6221.6534481013896</v>
      </c>
      <c r="AQ21" s="61">
        <v>2448.81998735561</v>
      </c>
      <c r="AR21" s="120">
        <f t="shared" si="2"/>
        <v>32597.568733117801</v>
      </c>
    </row>
    <row r="22" spans="1:46">
      <c r="A22" s="27" t="s">
        <v>174</v>
      </c>
      <c r="B22" s="28" t="s">
        <v>175</v>
      </c>
      <c r="C22" s="28" t="s">
        <v>176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32861.500023676803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  <c r="AF22" s="26">
        <v>0</v>
      </c>
      <c r="AG22" s="26">
        <v>0</v>
      </c>
      <c r="AH22" s="26">
        <v>0</v>
      </c>
      <c r="AI22" s="26">
        <v>0</v>
      </c>
      <c r="AJ22" s="26">
        <v>0</v>
      </c>
      <c r="AK22" s="26">
        <v>0</v>
      </c>
      <c r="AL22" s="61">
        <v>0</v>
      </c>
      <c r="AM22" s="108">
        <f t="shared" si="0"/>
        <v>32861.500023676803</v>
      </c>
      <c r="AN22" s="63">
        <v>27886.195155609199</v>
      </c>
      <c r="AO22" s="108">
        <f t="shared" si="1"/>
        <v>60747.695179285998</v>
      </c>
      <c r="AP22" s="25">
        <v>0</v>
      </c>
      <c r="AQ22" s="61">
        <v>7418.4479195652402</v>
      </c>
      <c r="AR22" s="120">
        <f t="shared" si="2"/>
        <v>68166.1430988512</v>
      </c>
    </row>
    <row r="23" spans="1:46">
      <c r="A23" s="27" t="s">
        <v>177</v>
      </c>
      <c r="B23" s="28" t="s">
        <v>178</v>
      </c>
      <c r="C23" s="28" t="s">
        <v>179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8977.8172046299205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>
        <v>0</v>
      </c>
      <c r="AH23" s="26">
        <v>27.142279206994001</v>
      </c>
      <c r="AI23" s="26">
        <v>0</v>
      </c>
      <c r="AJ23" s="26">
        <v>0</v>
      </c>
      <c r="AK23" s="26">
        <v>0</v>
      </c>
      <c r="AL23" s="61">
        <v>0</v>
      </c>
      <c r="AM23" s="108">
        <f t="shared" si="0"/>
        <v>9004.9594838369103</v>
      </c>
      <c r="AN23" s="63">
        <v>0</v>
      </c>
      <c r="AO23" s="108">
        <f t="shared" si="1"/>
        <v>9004.9594838369103</v>
      </c>
      <c r="AP23" s="25">
        <v>0</v>
      </c>
      <c r="AQ23" s="61">
        <v>-477.12675739697499</v>
      </c>
      <c r="AR23" s="120">
        <f t="shared" si="2"/>
        <v>8527.8327264399395</v>
      </c>
    </row>
    <row r="24" spans="1:46">
      <c r="A24" s="27" t="s">
        <v>180</v>
      </c>
      <c r="B24" s="28" t="s">
        <v>181</v>
      </c>
      <c r="C24" s="28" t="s">
        <v>182</v>
      </c>
      <c r="D24" s="26">
        <v>0</v>
      </c>
      <c r="E24" s="26">
        <v>0</v>
      </c>
      <c r="F24" s="26">
        <v>0</v>
      </c>
      <c r="G24" s="26">
        <v>0</v>
      </c>
      <c r="H24" s="26">
        <v>26.959653482815099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22842.479592356602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  <c r="AK24" s="26">
        <v>0</v>
      </c>
      <c r="AL24" s="61">
        <v>0</v>
      </c>
      <c r="AM24" s="108">
        <f t="shared" si="0"/>
        <v>22869.4392458394</v>
      </c>
      <c r="AN24" s="63">
        <v>6980.6532168704098</v>
      </c>
      <c r="AO24" s="108">
        <f t="shared" si="1"/>
        <v>29850.092462709799</v>
      </c>
      <c r="AP24" s="25">
        <v>2852.2052701081402</v>
      </c>
      <c r="AQ24" s="61">
        <v>880.10183282787</v>
      </c>
      <c r="AR24" s="120">
        <f t="shared" si="2"/>
        <v>33582.399565645799</v>
      </c>
    </row>
    <row r="25" spans="1:46">
      <c r="A25" s="27" t="s">
        <v>183</v>
      </c>
      <c r="B25" s="28" t="s">
        <v>184</v>
      </c>
      <c r="C25" s="28" t="s">
        <v>185</v>
      </c>
      <c r="D25" s="26">
        <v>0</v>
      </c>
      <c r="E25" s="26">
        <v>729.72667970893201</v>
      </c>
      <c r="F25" s="26">
        <v>16.111719863702799</v>
      </c>
      <c r="G25" s="26">
        <v>0</v>
      </c>
      <c r="H25" s="26">
        <v>11.173918693128099</v>
      </c>
      <c r="I25" s="26">
        <v>0</v>
      </c>
      <c r="J25" s="26">
        <v>0</v>
      </c>
      <c r="K25" s="26">
        <v>799.67560095607803</v>
      </c>
      <c r="L25" s="26">
        <v>262.29988528606702</v>
      </c>
      <c r="M25" s="26">
        <v>0</v>
      </c>
      <c r="N25" s="26">
        <v>0</v>
      </c>
      <c r="O25" s="26">
        <v>0</v>
      </c>
      <c r="P25" s="26">
        <v>231.278520715269</v>
      </c>
      <c r="Q25" s="26">
        <v>121.272522498463</v>
      </c>
      <c r="R25" s="26">
        <v>359328.76092646498</v>
      </c>
      <c r="S25" s="26">
        <v>0</v>
      </c>
      <c r="T25" s="26">
        <v>713.39677766378804</v>
      </c>
      <c r="U25" s="26">
        <v>149.75647961515801</v>
      </c>
      <c r="V25" s="26">
        <v>0</v>
      </c>
      <c r="W25" s="26">
        <v>0</v>
      </c>
      <c r="X25" s="26">
        <v>0</v>
      </c>
      <c r="Y25" s="26">
        <v>72.995426420835798</v>
      </c>
      <c r="Z25" s="26">
        <v>0</v>
      </c>
      <c r="AA25" s="26">
        <v>6.6403028243018802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  <c r="AJ25" s="26">
        <v>0</v>
      </c>
      <c r="AK25" s="26">
        <v>0</v>
      </c>
      <c r="AL25" s="61">
        <v>0</v>
      </c>
      <c r="AM25" s="108">
        <f t="shared" si="0"/>
        <v>362443.08876071102</v>
      </c>
      <c r="AN25" s="63">
        <v>237.915813385414</v>
      </c>
      <c r="AO25" s="108">
        <f t="shared" si="1"/>
        <v>362681.004574096</v>
      </c>
      <c r="AP25" s="25">
        <v>0</v>
      </c>
      <c r="AQ25" s="61">
        <v>4002.2782361517998</v>
      </c>
      <c r="AR25" s="120">
        <f t="shared" si="2"/>
        <v>366683.28281024803</v>
      </c>
    </row>
    <row r="26" spans="1:46">
      <c r="A26" s="27" t="s">
        <v>186</v>
      </c>
      <c r="B26" s="28" t="s">
        <v>187</v>
      </c>
      <c r="C26" s="28" t="s">
        <v>188</v>
      </c>
      <c r="D26" s="26">
        <v>0</v>
      </c>
      <c r="E26" s="26">
        <v>7.1899123707633104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0.89735406927068795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1253.8133954361001</v>
      </c>
      <c r="S26" s="26">
        <v>10274.9478271688</v>
      </c>
      <c r="T26" s="26">
        <v>28019.701643225901</v>
      </c>
      <c r="U26" s="26">
        <v>38.920802366024802</v>
      </c>
      <c r="V26" s="26">
        <v>0</v>
      </c>
      <c r="W26" s="26">
        <v>0</v>
      </c>
      <c r="X26" s="26">
        <v>0</v>
      </c>
      <c r="Y26" s="26">
        <v>10.1897350478649</v>
      </c>
      <c r="Z26" s="26">
        <v>0</v>
      </c>
      <c r="AA26" s="26">
        <v>0</v>
      </c>
      <c r="AB26" s="26">
        <v>0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>
        <v>0</v>
      </c>
      <c r="AJ26" s="26">
        <v>0</v>
      </c>
      <c r="AK26" s="26">
        <v>0</v>
      </c>
      <c r="AL26" s="61">
        <v>0</v>
      </c>
      <c r="AM26" s="108">
        <f t="shared" si="0"/>
        <v>39605.660669684701</v>
      </c>
      <c r="AN26" s="63">
        <v>542.83084196172695</v>
      </c>
      <c r="AO26" s="108">
        <f t="shared" si="1"/>
        <v>40148.491511646498</v>
      </c>
      <c r="AP26" s="25">
        <v>-19252.299857376998</v>
      </c>
      <c r="AQ26" s="61">
        <v>465.47822088391501</v>
      </c>
      <c r="AR26" s="120">
        <f t="shared" si="2"/>
        <v>21361.669875153399</v>
      </c>
    </row>
    <row r="27" spans="1:46">
      <c r="A27" s="27" t="s">
        <v>189</v>
      </c>
      <c r="B27" s="23" t="s">
        <v>190</v>
      </c>
      <c r="C27" s="28" t="s">
        <v>191</v>
      </c>
      <c r="D27" s="26">
        <v>17.784270299185799</v>
      </c>
      <c r="E27" s="26">
        <v>33.240553102520799</v>
      </c>
      <c r="F27" s="26">
        <v>1718.1485012000401</v>
      </c>
      <c r="G27" s="26">
        <v>28.199115265284401</v>
      </c>
      <c r="H27" s="26">
        <v>127.34069293023499</v>
      </c>
      <c r="I27" s="26">
        <v>0</v>
      </c>
      <c r="J27" s="26">
        <v>0</v>
      </c>
      <c r="K27" s="26">
        <v>1018.69667735214</v>
      </c>
      <c r="L27" s="26">
        <v>684.03600728763001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3946.94003388484</v>
      </c>
      <c r="S27" s="26">
        <v>0</v>
      </c>
      <c r="T27" s="26">
        <v>105717.41315535</v>
      </c>
      <c r="U27" s="26">
        <v>36.724679835461799</v>
      </c>
      <c r="V27" s="26">
        <v>568.75931390772803</v>
      </c>
      <c r="W27" s="26">
        <v>32.387557369621298</v>
      </c>
      <c r="X27" s="26">
        <v>0</v>
      </c>
      <c r="Y27" s="26">
        <v>0</v>
      </c>
      <c r="Z27" s="26">
        <v>0</v>
      </c>
      <c r="AA27" s="26">
        <v>0</v>
      </c>
      <c r="AB27" s="26">
        <v>0</v>
      </c>
      <c r="AC27" s="26">
        <v>0</v>
      </c>
      <c r="AD27" s="26">
        <v>0</v>
      </c>
      <c r="AE27" s="26">
        <v>0</v>
      </c>
      <c r="AF27" s="26">
        <v>0</v>
      </c>
      <c r="AG27" s="26">
        <v>0</v>
      </c>
      <c r="AH27" s="26">
        <v>0</v>
      </c>
      <c r="AI27" s="26">
        <v>0</v>
      </c>
      <c r="AJ27" s="26">
        <v>0</v>
      </c>
      <c r="AK27" s="26">
        <v>0</v>
      </c>
      <c r="AL27" s="61">
        <v>0</v>
      </c>
      <c r="AM27" s="108">
        <f t="shared" si="0"/>
        <v>113929.67055778499</v>
      </c>
      <c r="AN27" s="63">
        <v>44.058922017340301</v>
      </c>
      <c r="AO27" s="108">
        <f t="shared" si="1"/>
        <v>113973.729479802</v>
      </c>
      <c r="AP27" s="25">
        <v>-112720.018455524</v>
      </c>
      <c r="AQ27" s="61">
        <v>0</v>
      </c>
      <c r="AR27" s="120">
        <f t="shared" si="2"/>
        <v>1253.71102427803</v>
      </c>
    </row>
    <row r="28" spans="1:46">
      <c r="A28" s="27" t="s">
        <v>192</v>
      </c>
      <c r="B28" s="28" t="s">
        <v>193</v>
      </c>
      <c r="C28" s="28" t="s">
        <v>194</v>
      </c>
      <c r="D28" s="26">
        <v>0</v>
      </c>
      <c r="E28" s="26">
        <v>12.7998396562168</v>
      </c>
      <c r="F28" s="26">
        <v>456.790499657385</v>
      </c>
      <c r="G28" s="26">
        <v>72.804001172265103</v>
      </c>
      <c r="H28" s="26">
        <v>32.571454949472901</v>
      </c>
      <c r="I28" s="26">
        <v>0</v>
      </c>
      <c r="J28" s="26">
        <v>5.5936956641757201</v>
      </c>
      <c r="K28" s="26">
        <v>313.781673193838</v>
      </c>
      <c r="L28" s="26">
        <v>8.8420574157144092</v>
      </c>
      <c r="M28" s="26">
        <v>0</v>
      </c>
      <c r="N28" s="26">
        <v>0</v>
      </c>
      <c r="O28" s="26">
        <v>0</v>
      </c>
      <c r="P28" s="26">
        <v>0</v>
      </c>
      <c r="Q28" s="26">
        <v>101.40561058059301</v>
      </c>
      <c r="R28" s="26">
        <v>2873.7791379851701</v>
      </c>
      <c r="S28" s="26">
        <v>2.5378427586823702</v>
      </c>
      <c r="T28" s="26">
        <v>1395.5863292351701</v>
      </c>
      <c r="U28" s="26">
        <v>72731.379764969897</v>
      </c>
      <c r="V28" s="26">
        <v>43.037859009041199</v>
      </c>
      <c r="W28" s="26">
        <v>0</v>
      </c>
      <c r="X28" s="26">
        <v>0</v>
      </c>
      <c r="Y28" s="26">
        <v>127.901561648808</v>
      </c>
      <c r="Z28" s="26">
        <v>9.3718260660286301</v>
      </c>
      <c r="AA28" s="26">
        <v>2.3905090167486698</v>
      </c>
      <c r="AB28" s="26">
        <v>0</v>
      </c>
      <c r="AC28" s="26">
        <v>0</v>
      </c>
      <c r="AD28" s="26">
        <v>3.3156933303115701</v>
      </c>
      <c r="AE28" s="26">
        <v>0</v>
      </c>
      <c r="AF28" s="26">
        <v>4.6446476930587304</v>
      </c>
      <c r="AG28" s="26">
        <v>46.0110707026763</v>
      </c>
      <c r="AH28" s="26">
        <v>0</v>
      </c>
      <c r="AI28" s="26">
        <v>0</v>
      </c>
      <c r="AJ28" s="26">
        <v>0</v>
      </c>
      <c r="AK28" s="26">
        <v>0</v>
      </c>
      <c r="AL28" s="61">
        <v>0</v>
      </c>
      <c r="AM28" s="108">
        <f t="shared" si="0"/>
        <v>78244.545074705296</v>
      </c>
      <c r="AN28" s="63">
        <v>10636.2476803558</v>
      </c>
      <c r="AO28" s="108">
        <f t="shared" si="1"/>
        <v>88880.792755061004</v>
      </c>
      <c r="AP28" s="25">
        <v>-74640.711706831004</v>
      </c>
      <c r="AQ28" s="61">
        <v>0</v>
      </c>
      <c r="AR28" s="120">
        <f t="shared" si="2"/>
        <v>14240.08104823</v>
      </c>
    </row>
    <row r="29" spans="1:46">
      <c r="A29" s="27" t="s">
        <v>195</v>
      </c>
      <c r="B29" s="28" t="s">
        <v>196</v>
      </c>
      <c r="C29" s="28" t="s">
        <v>197</v>
      </c>
      <c r="D29" s="26">
        <v>0</v>
      </c>
      <c r="E29" s="26">
        <v>51.2587478924317</v>
      </c>
      <c r="F29" s="26">
        <v>0</v>
      </c>
      <c r="G29" s="26">
        <v>95.769878927259498</v>
      </c>
      <c r="H29" s="26">
        <v>0</v>
      </c>
      <c r="I29" s="26">
        <v>0</v>
      </c>
      <c r="J29" s="26">
        <v>0</v>
      </c>
      <c r="K29" s="26">
        <v>25.431542947835801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7871.3721535418799</v>
      </c>
      <c r="S29" s="26">
        <v>10.046012108081101</v>
      </c>
      <c r="T29" s="26">
        <v>3653.0334916942502</v>
      </c>
      <c r="U29" s="26">
        <v>37.887466532099097</v>
      </c>
      <c r="V29" s="26">
        <v>66477.463787530505</v>
      </c>
      <c r="W29" s="26">
        <v>3571.8899965638102</v>
      </c>
      <c r="X29" s="26">
        <v>0</v>
      </c>
      <c r="Y29" s="26">
        <v>0.80143983522533202</v>
      </c>
      <c r="Z29" s="26">
        <v>0</v>
      </c>
      <c r="AA29" s="26">
        <v>5.3122422594414997</v>
      </c>
      <c r="AB29" s="26">
        <v>0</v>
      </c>
      <c r="AC29" s="26">
        <v>0</v>
      </c>
      <c r="AD29" s="26">
        <v>0</v>
      </c>
      <c r="AE29" s="26">
        <v>0</v>
      </c>
      <c r="AF29" s="26">
        <v>0</v>
      </c>
      <c r="AG29" s="26">
        <v>0</v>
      </c>
      <c r="AH29" s="26">
        <v>0</v>
      </c>
      <c r="AI29" s="26">
        <v>0</v>
      </c>
      <c r="AJ29" s="26">
        <v>0</v>
      </c>
      <c r="AK29" s="26">
        <v>0</v>
      </c>
      <c r="AL29" s="61">
        <v>0</v>
      </c>
      <c r="AM29" s="108">
        <f t="shared" si="0"/>
        <v>81800.266759832797</v>
      </c>
      <c r="AN29" s="63">
        <v>21234.7852091719</v>
      </c>
      <c r="AO29" s="108">
        <f t="shared" si="1"/>
        <v>103035.051969005</v>
      </c>
      <c r="AP29" s="25">
        <v>-44459.143804448402</v>
      </c>
      <c r="AQ29" s="61">
        <v>-297.114668789338</v>
      </c>
      <c r="AR29" s="120">
        <f t="shared" si="2"/>
        <v>58278.793495767</v>
      </c>
    </row>
    <row r="30" spans="1:46">
      <c r="A30" s="27" t="s">
        <v>198</v>
      </c>
      <c r="B30" s="28" t="s">
        <v>199</v>
      </c>
      <c r="C30" s="28" t="s">
        <v>200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226.74958785235901</v>
      </c>
      <c r="W30" s="26">
        <v>43498.545470555597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0</v>
      </c>
      <c r="AH30" s="26">
        <v>90.055201441430896</v>
      </c>
      <c r="AI30" s="26">
        <v>0</v>
      </c>
      <c r="AJ30" s="26">
        <v>0</v>
      </c>
      <c r="AK30" s="26">
        <v>0</v>
      </c>
      <c r="AL30" s="61">
        <v>0</v>
      </c>
      <c r="AM30" s="108">
        <f t="shared" si="0"/>
        <v>43815.350259849401</v>
      </c>
      <c r="AN30" s="63">
        <v>38497.309014092301</v>
      </c>
      <c r="AO30" s="108">
        <f t="shared" si="1"/>
        <v>82312.659273941696</v>
      </c>
      <c r="AP30" s="25">
        <v>-9519.4270645490997</v>
      </c>
      <c r="AQ30" s="61">
        <v>137.61847995846</v>
      </c>
      <c r="AR30" s="120">
        <f t="shared" si="2"/>
        <v>72930.850689351006</v>
      </c>
    </row>
    <row r="31" spans="1:46">
      <c r="A31" s="27" t="s">
        <v>201</v>
      </c>
      <c r="B31" s="28" t="s">
        <v>202</v>
      </c>
      <c r="C31" s="28" t="s">
        <v>203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6166.8620752817997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  <c r="AD31" s="26">
        <v>0</v>
      </c>
      <c r="AE31" s="26">
        <v>0</v>
      </c>
      <c r="AF31" s="26">
        <v>0</v>
      </c>
      <c r="AG31" s="26">
        <v>0</v>
      </c>
      <c r="AH31" s="26">
        <v>0</v>
      </c>
      <c r="AI31" s="26">
        <v>0</v>
      </c>
      <c r="AJ31" s="26">
        <v>0</v>
      </c>
      <c r="AK31" s="26">
        <v>0</v>
      </c>
      <c r="AL31" s="61">
        <v>0</v>
      </c>
      <c r="AM31" s="108">
        <f t="shared" si="0"/>
        <v>6166.8620752817997</v>
      </c>
      <c r="AN31" s="63">
        <v>89.068081511052895</v>
      </c>
      <c r="AO31" s="108">
        <f t="shared" si="1"/>
        <v>6255.9301567928496</v>
      </c>
      <c r="AP31" s="25">
        <v>231.29708323073001</v>
      </c>
      <c r="AQ31" s="61">
        <v>32.400141823340498</v>
      </c>
      <c r="AR31" s="120">
        <f t="shared" si="2"/>
        <v>6519.6273818469199</v>
      </c>
    </row>
    <row r="32" spans="1:46">
      <c r="A32" s="27" t="s">
        <v>204</v>
      </c>
      <c r="B32" s="28" t="s">
        <v>205</v>
      </c>
      <c r="C32" s="28" t="s">
        <v>206</v>
      </c>
      <c r="D32" s="26">
        <v>218.26746500034</v>
      </c>
      <c r="E32" s="26">
        <v>4.5856946424327099</v>
      </c>
      <c r="F32" s="26">
        <v>0.42573173184929802</v>
      </c>
      <c r="G32" s="26">
        <v>37.5231720045171</v>
      </c>
      <c r="H32" s="26">
        <v>35.957851151524601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89.337332554040003</v>
      </c>
      <c r="R32" s="26">
        <v>3362.2831462617401</v>
      </c>
      <c r="S32" s="26">
        <v>9.2123692140169897</v>
      </c>
      <c r="T32" s="26">
        <v>26.4817874512933</v>
      </c>
      <c r="U32" s="26">
        <v>114.90315961959701</v>
      </c>
      <c r="V32" s="26">
        <v>0.22458646557862799</v>
      </c>
      <c r="W32" s="26">
        <v>0</v>
      </c>
      <c r="X32" s="26">
        <v>0</v>
      </c>
      <c r="Y32" s="26">
        <v>49100.232362323099</v>
      </c>
      <c r="Z32" s="26">
        <v>0</v>
      </c>
      <c r="AA32" s="26">
        <v>0</v>
      </c>
      <c r="AB32" s="26">
        <v>0</v>
      </c>
      <c r="AC32" s="26">
        <v>0</v>
      </c>
      <c r="AD32" s="26">
        <v>120.606141980695</v>
      </c>
      <c r="AE32" s="26">
        <v>0</v>
      </c>
      <c r="AF32" s="26">
        <v>0</v>
      </c>
      <c r="AG32" s="26">
        <v>1.4614087597818199</v>
      </c>
      <c r="AH32" s="26">
        <v>0</v>
      </c>
      <c r="AI32" s="26">
        <v>0</v>
      </c>
      <c r="AJ32" s="26">
        <v>16.514590098386002</v>
      </c>
      <c r="AK32" s="26">
        <v>0</v>
      </c>
      <c r="AL32" s="61">
        <v>0</v>
      </c>
      <c r="AM32" s="108">
        <f t="shared" si="0"/>
        <v>53138.016799258898</v>
      </c>
      <c r="AN32" s="63">
        <v>41312.370670333701</v>
      </c>
      <c r="AO32" s="108">
        <f t="shared" si="1"/>
        <v>94450.387469592606</v>
      </c>
      <c r="AP32" s="25">
        <v>0</v>
      </c>
      <c r="AQ32" s="61">
        <v>-8.9437438522849408</v>
      </c>
      <c r="AR32" s="120">
        <f t="shared" si="2"/>
        <v>94441.443725740304</v>
      </c>
    </row>
    <row r="33" spans="1:44">
      <c r="A33" s="27" t="s">
        <v>207</v>
      </c>
      <c r="B33" s="28" t="s">
        <v>208</v>
      </c>
      <c r="C33" s="28" t="s">
        <v>209</v>
      </c>
      <c r="D33" s="26">
        <v>0</v>
      </c>
      <c r="E33" s="26">
        <v>0</v>
      </c>
      <c r="F33" s="26">
        <v>0</v>
      </c>
      <c r="G33" s="26">
        <v>0</v>
      </c>
      <c r="H33" s="26">
        <v>18.616061997080401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220.102100630688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v>21092.071768171001</v>
      </c>
      <c r="AA33" s="26">
        <v>0</v>
      </c>
      <c r="AB33" s="26">
        <v>0</v>
      </c>
      <c r="AC33" s="26">
        <v>0</v>
      </c>
      <c r="AD33" s="26">
        <v>0</v>
      </c>
      <c r="AE33" s="26">
        <v>0</v>
      </c>
      <c r="AF33" s="26">
        <v>0</v>
      </c>
      <c r="AG33" s="26">
        <v>0</v>
      </c>
      <c r="AH33" s="26">
        <v>3.8199069120259801</v>
      </c>
      <c r="AI33" s="26">
        <v>1300</v>
      </c>
      <c r="AJ33" s="26">
        <v>0</v>
      </c>
      <c r="AK33" s="26">
        <v>0</v>
      </c>
      <c r="AL33" s="61">
        <v>0</v>
      </c>
      <c r="AM33" s="108">
        <f t="shared" si="0"/>
        <v>22634.609837710799</v>
      </c>
      <c r="AN33" s="63">
        <v>3656.4183435615801</v>
      </c>
      <c r="AO33" s="108">
        <f t="shared" si="1"/>
        <v>26291.028181272399</v>
      </c>
      <c r="AP33" s="25">
        <v>1800.1018739277299</v>
      </c>
      <c r="AQ33" s="61">
        <v>854.98673557561403</v>
      </c>
      <c r="AR33" s="120">
        <f t="shared" si="2"/>
        <v>28946.116790775701</v>
      </c>
    </row>
    <row r="34" spans="1:44">
      <c r="A34" s="27" t="s">
        <v>210</v>
      </c>
      <c r="B34" s="28" t="s">
        <v>211</v>
      </c>
      <c r="C34" s="28" t="s">
        <v>212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77655.932428345797</v>
      </c>
      <c r="AB34" s="26">
        <v>0</v>
      </c>
      <c r="AC34" s="26">
        <v>0</v>
      </c>
      <c r="AD34" s="26">
        <v>0</v>
      </c>
      <c r="AE34" s="26">
        <v>0</v>
      </c>
      <c r="AF34" s="26">
        <v>0</v>
      </c>
      <c r="AG34" s="26">
        <v>0</v>
      </c>
      <c r="AH34" s="26">
        <v>0</v>
      </c>
      <c r="AI34" s="26">
        <v>0</v>
      </c>
      <c r="AJ34" s="26">
        <v>0</v>
      </c>
      <c r="AK34" s="26">
        <v>0</v>
      </c>
      <c r="AL34" s="61">
        <v>0</v>
      </c>
      <c r="AM34" s="108">
        <f t="shared" si="0"/>
        <v>77655.932428345797</v>
      </c>
      <c r="AN34" s="63">
        <v>16348.954154823399</v>
      </c>
      <c r="AO34" s="108">
        <f t="shared" si="1"/>
        <v>94004.886583169195</v>
      </c>
      <c r="AP34" s="25">
        <v>0</v>
      </c>
      <c r="AQ34" s="61">
        <v>1450.9245814036601</v>
      </c>
      <c r="AR34" s="120">
        <f t="shared" si="2"/>
        <v>95455.811164572806</v>
      </c>
    </row>
    <row r="35" spans="1:44">
      <c r="A35" s="27" t="s">
        <v>213</v>
      </c>
      <c r="B35" s="28" t="s">
        <v>214</v>
      </c>
      <c r="C35" s="28" t="s">
        <v>215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  <c r="W35" s="26">
        <v>0</v>
      </c>
      <c r="X35" s="26">
        <v>0</v>
      </c>
      <c r="Y35" s="26">
        <v>0</v>
      </c>
      <c r="Z35" s="26">
        <v>0</v>
      </c>
      <c r="AA35" s="26">
        <v>0</v>
      </c>
      <c r="AB35" s="26">
        <v>6036.6101294151804</v>
      </c>
      <c r="AC35" s="26">
        <v>0</v>
      </c>
      <c r="AD35" s="26">
        <v>0</v>
      </c>
      <c r="AE35" s="26">
        <v>0</v>
      </c>
      <c r="AF35" s="26">
        <v>0</v>
      </c>
      <c r="AG35" s="26">
        <v>0</v>
      </c>
      <c r="AH35" s="26">
        <v>0</v>
      </c>
      <c r="AI35" s="26">
        <v>0</v>
      </c>
      <c r="AJ35" s="26">
        <v>0</v>
      </c>
      <c r="AK35" s="26">
        <v>0</v>
      </c>
      <c r="AL35" s="61">
        <v>0</v>
      </c>
      <c r="AM35" s="108">
        <f t="shared" si="0"/>
        <v>6036.6101294151804</v>
      </c>
      <c r="AN35" s="63">
        <v>1849.19156729461</v>
      </c>
      <c r="AO35" s="108">
        <f t="shared" si="1"/>
        <v>7885.8016967097901</v>
      </c>
      <c r="AP35" s="25">
        <v>0</v>
      </c>
      <c r="AQ35" s="61">
        <v>114.749659931674</v>
      </c>
      <c r="AR35" s="120">
        <f t="shared" si="2"/>
        <v>8000.5513566414602</v>
      </c>
    </row>
    <row r="36" spans="1:44">
      <c r="A36" s="27" t="s">
        <v>216</v>
      </c>
      <c r="B36" s="28" t="s">
        <v>217</v>
      </c>
      <c r="C36" s="28" t="s">
        <v>218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0.65726686178703297</v>
      </c>
      <c r="U36" s="26">
        <v>15.624189213474899</v>
      </c>
      <c r="V36" s="26">
        <v>14.4444558387938</v>
      </c>
      <c r="W36" s="26">
        <v>0</v>
      </c>
      <c r="X36" s="26">
        <v>4000</v>
      </c>
      <c r="Y36" s="26">
        <v>1.1663811887654401</v>
      </c>
      <c r="Z36" s="26">
        <v>0</v>
      </c>
      <c r="AA36" s="26">
        <v>0</v>
      </c>
      <c r="AB36" s="26">
        <v>0</v>
      </c>
      <c r="AC36" s="26">
        <v>50693.917062222899</v>
      </c>
      <c r="AD36" s="26">
        <v>0</v>
      </c>
      <c r="AE36" s="26">
        <v>0</v>
      </c>
      <c r="AF36" s="26">
        <v>0</v>
      </c>
      <c r="AG36" s="26">
        <v>0</v>
      </c>
      <c r="AH36" s="26">
        <v>0</v>
      </c>
      <c r="AI36" s="26">
        <v>0</v>
      </c>
      <c r="AJ36" s="26">
        <v>0</v>
      </c>
      <c r="AK36" s="26">
        <v>0</v>
      </c>
      <c r="AL36" s="61">
        <v>0</v>
      </c>
      <c r="AM36" s="108">
        <f t="shared" si="0"/>
        <v>54725.809355325699</v>
      </c>
      <c r="AN36" s="63">
        <v>15527.1987589166</v>
      </c>
      <c r="AO36" s="108">
        <f t="shared" si="1"/>
        <v>70253.008114242301</v>
      </c>
      <c r="AP36" s="25">
        <v>0</v>
      </c>
      <c r="AQ36" s="61">
        <v>281.02784948543598</v>
      </c>
      <c r="AR36" s="120">
        <f t="shared" si="2"/>
        <v>70534.035963727802</v>
      </c>
    </row>
    <row r="37" spans="1:44">
      <c r="A37" s="27" t="s">
        <v>219</v>
      </c>
      <c r="B37" s="29" t="s">
        <v>220</v>
      </c>
      <c r="C37" s="28" t="s">
        <v>221</v>
      </c>
      <c r="D37" s="26">
        <v>0</v>
      </c>
      <c r="E37" s="26">
        <v>0</v>
      </c>
      <c r="F37" s="26">
        <v>7.1551551571310599</v>
      </c>
      <c r="G37" s="26">
        <v>0.53495357236582397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15453.9195815229</v>
      </c>
      <c r="S37" s="26">
        <v>6.7183619211664096</v>
      </c>
      <c r="T37" s="26">
        <v>12.1294386093683</v>
      </c>
      <c r="U37" s="26">
        <v>35.486947902517798</v>
      </c>
      <c r="V37" s="26">
        <v>184.34411704902601</v>
      </c>
      <c r="W37" s="26">
        <v>7.9633398656522099</v>
      </c>
      <c r="X37" s="26">
        <v>0</v>
      </c>
      <c r="Y37" s="26">
        <v>579.18835177089898</v>
      </c>
      <c r="Z37" s="26">
        <v>0</v>
      </c>
      <c r="AA37" s="26">
        <v>0</v>
      </c>
      <c r="AB37" s="26">
        <v>0</v>
      </c>
      <c r="AC37" s="26">
        <v>0</v>
      </c>
      <c r="AD37" s="26">
        <v>93714.490683717799</v>
      </c>
      <c r="AE37" s="26">
        <v>0</v>
      </c>
      <c r="AF37" s="26">
        <v>0</v>
      </c>
      <c r="AG37" s="26">
        <v>53.1937301281651</v>
      </c>
      <c r="AH37" s="26">
        <v>0</v>
      </c>
      <c r="AI37" s="26">
        <v>0</v>
      </c>
      <c r="AJ37" s="26">
        <v>0.48316733817631002</v>
      </c>
      <c r="AK37" s="26">
        <v>0</v>
      </c>
      <c r="AL37" s="61">
        <v>0</v>
      </c>
      <c r="AM37" s="108">
        <f t="shared" si="0"/>
        <v>110055.607828555</v>
      </c>
      <c r="AN37" s="63">
        <v>0</v>
      </c>
      <c r="AO37" s="108">
        <f t="shared" si="1"/>
        <v>110055.607828555</v>
      </c>
      <c r="AP37" s="25">
        <v>0</v>
      </c>
      <c r="AQ37" s="61">
        <v>87.591550511189098</v>
      </c>
      <c r="AR37" s="120">
        <f t="shared" si="2"/>
        <v>110143.19937906601</v>
      </c>
    </row>
    <row r="38" spans="1:44">
      <c r="A38" s="27" t="s">
        <v>222</v>
      </c>
      <c r="B38" s="28" t="s">
        <v>223</v>
      </c>
      <c r="C38" s="28" t="s">
        <v>224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78.186274115729205</v>
      </c>
      <c r="S38" s="26">
        <v>770.919725761682</v>
      </c>
      <c r="T38" s="26">
        <v>0</v>
      </c>
      <c r="U38" s="26">
        <v>2.0121660414466001</v>
      </c>
      <c r="V38" s="26">
        <v>0</v>
      </c>
      <c r="W38" s="26">
        <v>0</v>
      </c>
      <c r="X38" s="26">
        <v>0</v>
      </c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6">
        <v>35750.738618740703</v>
      </c>
      <c r="AF38" s="26">
        <v>0</v>
      </c>
      <c r="AG38" s="26">
        <v>0</v>
      </c>
      <c r="AH38" s="26">
        <v>0</v>
      </c>
      <c r="AI38" s="26">
        <v>0</v>
      </c>
      <c r="AJ38" s="26">
        <v>0</v>
      </c>
      <c r="AK38" s="26">
        <v>0</v>
      </c>
      <c r="AL38" s="61">
        <v>0</v>
      </c>
      <c r="AM38" s="108">
        <f t="shared" si="0"/>
        <v>36601.856784659598</v>
      </c>
      <c r="AN38" s="63">
        <v>3645.2726719930301</v>
      </c>
      <c r="AO38" s="108">
        <f t="shared" si="1"/>
        <v>40247.129456652598</v>
      </c>
      <c r="AP38" s="25">
        <v>0</v>
      </c>
      <c r="AQ38" s="61">
        <v>504.41010548831599</v>
      </c>
      <c r="AR38" s="120">
        <f t="shared" si="2"/>
        <v>40751.539562140897</v>
      </c>
    </row>
    <row r="39" spans="1:44">
      <c r="A39" s="27" t="s">
        <v>225</v>
      </c>
      <c r="B39" s="28" t="s">
        <v>226</v>
      </c>
      <c r="C39" s="28" t="s">
        <v>227</v>
      </c>
      <c r="D39" s="26">
        <v>919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0.58366441608552599</v>
      </c>
      <c r="V39" s="26">
        <v>0</v>
      </c>
      <c r="W39" s="26">
        <v>0</v>
      </c>
      <c r="X39" s="26">
        <v>0</v>
      </c>
      <c r="Y39" s="26">
        <v>0</v>
      </c>
      <c r="Z39" s="26">
        <v>0</v>
      </c>
      <c r="AA39" s="26">
        <v>0</v>
      </c>
      <c r="AB39" s="26">
        <v>110</v>
      </c>
      <c r="AC39" s="26">
        <v>0</v>
      </c>
      <c r="AD39" s="26">
        <v>0</v>
      </c>
      <c r="AE39" s="26">
        <v>2900</v>
      </c>
      <c r="AF39" s="26">
        <v>14047.7247327966</v>
      </c>
      <c r="AG39" s="26">
        <v>0</v>
      </c>
      <c r="AH39" s="26">
        <v>34.102453423896002</v>
      </c>
      <c r="AI39" s="26">
        <v>1.17866448597609</v>
      </c>
      <c r="AJ39" s="26">
        <v>0</v>
      </c>
      <c r="AK39" s="26">
        <v>0</v>
      </c>
      <c r="AL39" s="61">
        <v>0</v>
      </c>
      <c r="AM39" s="108">
        <f t="shared" si="0"/>
        <v>18012.5895151226</v>
      </c>
      <c r="AN39" s="63">
        <v>2731.3977483937501</v>
      </c>
      <c r="AO39" s="108">
        <f t="shared" si="1"/>
        <v>20743.987263516301</v>
      </c>
      <c r="AP39" s="25">
        <v>50.120610150503403</v>
      </c>
      <c r="AQ39" s="61">
        <v>144.45161630758199</v>
      </c>
      <c r="AR39" s="120">
        <f t="shared" si="2"/>
        <v>20938.559489974399</v>
      </c>
    </row>
    <row r="40" spans="1:44">
      <c r="A40" s="27" t="s">
        <v>228</v>
      </c>
      <c r="B40" s="28" t="s">
        <v>229</v>
      </c>
      <c r="C40" s="28" t="s">
        <v>230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6375.2043915613003</v>
      </c>
      <c r="S40" s="26">
        <v>3.1776867511744</v>
      </c>
      <c r="T40" s="26">
        <v>13.940124548609299</v>
      </c>
      <c r="U40" s="26">
        <v>9.9533329996011606</v>
      </c>
      <c r="V40" s="26">
        <v>14.680862644666099</v>
      </c>
      <c r="W40" s="26">
        <v>0</v>
      </c>
      <c r="X40" s="26">
        <v>0</v>
      </c>
      <c r="Y40" s="26">
        <v>23.8727574367195</v>
      </c>
      <c r="Z40" s="26">
        <v>0</v>
      </c>
      <c r="AA40" s="26">
        <v>0</v>
      </c>
      <c r="AB40" s="26">
        <v>0</v>
      </c>
      <c r="AC40" s="26">
        <v>0</v>
      </c>
      <c r="AD40" s="26">
        <v>0</v>
      </c>
      <c r="AE40" s="26">
        <v>0</v>
      </c>
      <c r="AF40" s="26">
        <v>0</v>
      </c>
      <c r="AG40" s="26">
        <v>46018.550668492098</v>
      </c>
      <c r="AH40" s="26">
        <v>145.46996783930899</v>
      </c>
      <c r="AI40" s="26">
        <v>0.85482373933569999</v>
      </c>
      <c r="AJ40" s="26">
        <v>1.8770529684547299</v>
      </c>
      <c r="AK40" s="26">
        <v>0</v>
      </c>
      <c r="AL40" s="61">
        <v>0</v>
      </c>
      <c r="AM40" s="108">
        <f t="shared" si="0"/>
        <v>52607.5816689813</v>
      </c>
      <c r="AN40" s="63">
        <v>7852.4781251365002</v>
      </c>
      <c r="AO40" s="108">
        <f t="shared" si="1"/>
        <v>60460.059794117798</v>
      </c>
      <c r="AP40" s="25">
        <v>0</v>
      </c>
      <c r="AQ40" s="61">
        <v>249.109758137396</v>
      </c>
      <c r="AR40" s="120">
        <f t="shared" si="2"/>
        <v>60709.169552255204</v>
      </c>
    </row>
    <row r="41" spans="1:44">
      <c r="A41" s="27" t="s">
        <v>231</v>
      </c>
      <c r="B41" s="28" t="s">
        <v>232</v>
      </c>
      <c r="C41" s="28" t="s">
        <v>233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0</v>
      </c>
      <c r="S41" s="26">
        <v>0</v>
      </c>
      <c r="T41" s="26">
        <v>0</v>
      </c>
      <c r="U41" s="26">
        <v>0</v>
      </c>
      <c r="V41" s="26">
        <v>0</v>
      </c>
      <c r="W41" s="26">
        <v>0</v>
      </c>
      <c r="X41" s="26">
        <v>0</v>
      </c>
      <c r="Y41" s="26">
        <v>0</v>
      </c>
      <c r="Z41" s="26">
        <v>0</v>
      </c>
      <c r="AA41" s="26">
        <v>0</v>
      </c>
      <c r="AB41" s="26">
        <v>0</v>
      </c>
      <c r="AC41" s="26">
        <v>0</v>
      </c>
      <c r="AD41" s="26">
        <v>0</v>
      </c>
      <c r="AE41" s="26">
        <v>0</v>
      </c>
      <c r="AF41" s="26">
        <v>0</v>
      </c>
      <c r="AG41" s="26">
        <v>0</v>
      </c>
      <c r="AH41" s="26">
        <v>70343.167319337503</v>
      </c>
      <c r="AI41" s="26">
        <v>1482.79337834492</v>
      </c>
      <c r="AJ41" s="26">
        <v>412.19946578963601</v>
      </c>
      <c r="AK41" s="26">
        <v>0</v>
      </c>
      <c r="AL41" s="61">
        <v>0</v>
      </c>
      <c r="AM41" s="108">
        <f t="shared" si="0"/>
        <v>72238.160163472101</v>
      </c>
      <c r="AN41" s="63">
        <v>1147.7388322592701</v>
      </c>
      <c r="AO41" s="108">
        <f t="shared" si="1"/>
        <v>73385.898995731302</v>
      </c>
      <c r="AP41" s="25">
        <v>0</v>
      </c>
      <c r="AQ41" s="61">
        <v>2.4321277287326102</v>
      </c>
      <c r="AR41" s="120">
        <f t="shared" si="2"/>
        <v>73388.331123460099</v>
      </c>
    </row>
    <row r="42" spans="1:44">
      <c r="A42" s="27" t="s">
        <v>234</v>
      </c>
      <c r="B42" s="28" t="s">
        <v>235</v>
      </c>
      <c r="C42" s="28" t="s">
        <v>236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109.008143524533</v>
      </c>
      <c r="S42" s="26">
        <v>0</v>
      </c>
      <c r="T42" s="26">
        <v>2.34560004675691</v>
      </c>
      <c r="U42" s="26">
        <v>0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0</v>
      </c>
      <c r="AF42" s="26">
        <v>0</v>
      </c>
      <c r="AG42" s="26">
        <v>0</v>
      </c>
      <c r="AH42" s="26">
        <v>1294.6524376954301</v>
      </c>
      <c r="AI42" s="26">
        <v>66282.281880639101</v>
      </c>
      <c r="AJ42" s="26">
        <v>0</v>
      </c>
      <c r="AK42" s="26">
        <v>0</v>
      </c>
      <c r="AL42" s="61">
        <v>0</v>
      </c>
      <c r="AM42" s="108">
        <f t="shared" si="0"/>
        <v>67688.288061905798</v>
      </c>
      <c r="AN42" s="63">
        <v>2912.4738257230101</v>
      </c>
      <c r="AO42" s="108">
        <f t="shared" si="1"/>
        <v>70600.761887628803</v>
      </c>
      <c r="AP42" s="25">
        <v>0</v>
      </c>
      <c r="AQ42" s="61">
        <v>14.045948501969001</v>
      </c>
      <c r="AR42" s="120">
        <f t="shared" si="2"/>
        <v>70614.8078361308</v>
      </c>
    </row>
    <row r="43" spans="1:44">
      <c r="A43" s="27" t="s">
        <v>237</v>
      </c>
      <c r="B43" s="28" t="s">
        <v>238</v>
      </c>
      <c r="C43" s="28" t="s">
        <v>239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</v>
      </c>
      <c r="R43" s="26">
        <v>12.846516092734401</v>
      </c>
      <c r="S43" s="26">
        <v>0</v>
      </c>
      <c r="T43" s="26">
        <v>0</v>
      </c>
      <c r="U43" s="26">
        <v>0</v>
      </c>
      <c r="V43" s="26">
        <v>0</v>
      </c>
      <c r="W43" s="26">
        <v>0</v>
      </c>
      <c r="X43" s="26">
        <v>0</v>
      </c>
      <c r="Y43" s="26">
        <v>0</v>
      </c>
      <c r="Z43" s="26">
        <v>0</v>
      </c>
      <c r="AA43" s="26">
        <v>0</v>
      </c>
      <c r="AB43" s="26">
        <v>0</v>
      </c>
      <c r="AC43" s="26">
        <v>0</v>
      </c>
      <c r="AD43" s="26">
        <v>0</v>
      </c>
      <c r="AE43" s="26">
        <v>0</v>
      </c>
      <c r="AF43" s="26">
        <v>0</v>
      </c>
      <c r="AG43" s="26">
        <v>0</v>
      </c>
      <c r="AH43" s="26">
        <v>1413.70835012563</v>
      </c>
      <c r="AI43" s="26">
        <v>183.641307568472</v>
      </c>
      <c r="AJ43" s="26">
        <v>48167.553063343701</v>
      </c>
      <c r="AK43" s="26">
        <v>0</v>
      </c>
      <c r="AL43" s="61">
        <v>0</v>
      </c>
      <c r="AM43" s="108">
        <f t="shared" si="0"/>
        <v>49777.749237130498</v>
      </c>
      <c r="AN43" s="63">
        <v>9911.7589507675802</v>
      </c>
      <c r="AO43" s="108">
        <f t="shared" si="1"/>
        <v>59689.5081878981</v>
      </c>
      <c r="AP43" s="25">
        <v>0</v>
      </c>
      <c r="AQ43" s="61">
        <v>160.55361711609399</v>
      </c>
      <c r="AR43" s="120">
        <f t="shared" si="2"/>
        <v>59850.0618050142</v>
      </c>
    </row>
    <row r="44" spans="1:44" s="1" customFormat="1">
      <c r="A44" s="27" t="s">
        <v>240</v>
      </c>
      <c r="B44" s="28" t="s">
        <v>241</v>
      </c>
      <c r="C44" s="28" t="s">
        <v>131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8.3578725673498901</v>
      </c>
      <c r="Z44" s="26">
        <v>0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6">
        <v>13.8558515559314</v>
      </c>
      <c r="AI44" s="26">
        <v>21.789983929148999</v>
      </c>
      <c r="AJ44" s="26">
        <v>0</v>
      </c>
      <c r="AK44" s="26">
        <v>19998.421363811001</v>
      </c>
      <c r="AL44" s="61">
        <v>0</v>
      </c>
      <c r="AM44" s="108">
        <f t="shared" si="0"/>
        <v>20042.425071863399</v>
      </c>
      <c r="AN44" s="63">
        <v>21605.8218881791</v>
      </c>
      <c r="AO44" s="108">
        <f t="shared" si="1"/>
        <v>41648.246960042503</v>
      </c>
      <c r="AP44" s="25">
        <v>143.57173680038599</v>
      </c>
      <c r="AQ44" s="61">
        <v>4811.0543878202197</v>
      </c>
      <c r="AR44" s="120">
        <f t="shared" si="2"/>
        <v>46602.873084663101</v>
      </c>
    </row>
    <row r="45" spans="1:44" s="1" customFormat="1">
      <c r="A45" s="27" t="s">
        <v>242</v>
      </c>
      <c r="B45" s="128" t="s">
        <v>243</v>
      </c>
      <c r="C45" s="128" t="s">
        <v>132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3.6517503149200299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3.9473088299425401</v>
      </c>
      <c r="U45" s="26">
        <v>0.75702258895658403</v>
      </c>
      <c r="V45" s="26">
        <v>0</v>
      </c>
      <c r="W45" s="26">
        <v>0</v>
      </c>
      <c r="X45" s="26">
        <v>0</v>
      </c>
      <c r="Y45" s="26">
        <v>29.819164171784099</v>
      </c>
      <c r="Z45" s="26">
        <v>0</v>
      </c>
      <c r="AA45" s="26">
        <v>0</v>
      </c>
      <c r="AB45" s="26">
        <v>48.539325514653399</v>
      </c>
      <c r="AC45" s="26">
        <v>0</v>
      </c>
      <c r="AD45" s="26">
        <v>0</v>
      </c>
      <c r="AE45" s="26">
        <v>0</v>
      </c>
      <c r="AF45" s="26">
        <v>0</v>
      </c>
      <c r="AG45" s="26">
        <v>0</v>
      </c>
      <c r="AH45" s="26">
        <v>0.50709597574722498</v>
      </c>
      <c r="AI45" s="26">
        <v>0</v>
      </c>
      <c r="AJ45" s="26">
        <v>0</v>
      </c>
      <c r="AK45" s="26">
        <v>0</v>
      </c>
      <c r="AL45" s="61">
        <v>26353.488234245699</v>
      </c>
      <c r="AM45" s="108">
        <f t="shared" si="0"/>
        <v>26440.709901641701</v>
      </c>
      <c r="AN45" s="63">
        <v>6631.15352821344</v>
      </c>
      <c r="AO45" s="108">
        <f t="shared" si="1"/>
        <v>33071.863429855097</v>
      </c>
      <c r="AP45" s="25">
        <v>0</v>
      </c>
      <c r="AQ45" s="61">
        <v>73.720156138091298</v>
      </c>
      <c r="AR45" s="120">
        <f t="shared" si="2"/>
        <v>33145.583585993198</v>
      </c>
    </row>
    <row r="46" spans="1:44" s="1" customFormat="1">
      <c r="A46" s="101" t="s">
        <v>244</v>
      </c>
      <c r="B46" s="102" t="s">
        <v>245</v>
      </c>
      <c r="C46" s="102" t="s">
        <v>246</v>
      </c>
      <c r="D46" s="103">
        <f>SUM(D11:D45)</f>
        <v>349809.17087047099</v>
      </c>
      <c r="E46" s="103">
        <f>SUM(E11:E45)</f>
        <v>111382.61234561</v>
      </c>
      <c r="F46" s="103">
        <f t="shared" ref="F46:AL46" si="3">SUM(F11:F45)</f>
        <v>47162.730725929498</v>
      </c>
      <c r="G46" s="103">
        <f t="shared" si="3"/>
        <v>37535.889376331397</v>
      </c>
      <c r="H46" s="103">
        <f t="shared" si="3"/>
        <v>16527.090834861101</v>
      </c>
      <c r="I46" s="103">
        <f t="shared" si="3"/>
        <v>9259.2767059322105</v>
      </c>
      <c r="J46" s="103">
        <f t="shared" si="3"/>
        <v>6097.9885916333096</v>
      </c>
      <c r="K46" s="103">
        <f t="shared" si="3"/>
        <v>46230.505080942203</v>
      </c>
      <c r="L46" s="103">
        <f t="shared" si="3"/>
        <v>50431.870510253102</v>
      </c>
      <c r="M46" s="103">
        <f t="shared" si="3"/>
        <v>2984.6027478310102</v>
      </c>
      <c r="N46" s="103">
        <f t="shared" si="3"/>
        <v>12094.7645632904</v>
      </c>
      <c r="O46" s="103">
        <f t="shared" si="3"/>
        <v>32861.500023676803</v>
      </c>
      <c r="P46" s="103">
        <f t="shared" si="3"/>
        <v>9209.0957253451907</v>
      </c>
      <c r="Q46" s="103">
        <f t="shared" si="3"/>
        <v>23964.176278704101</v>
      </c>
      <c r="R46" s="103">
        <f t="shared" si="3"/>
        <v>449115.80080675101</v>
      </c>
      <c r="S46" s="103">
        <f t="shared" si="3"/>
        <v>11077.5598256836</v>
      </c>
      <c r="T46" s="103">
        <f t="shared" si="3"/>
        <v>139558.632923517</v>
      </c>
      <c r="U46" s="103">
        <f t="shared" si="3"/>
        <v>73173.989676100304</v>
      </c>
      <c r="V46" s="103">
        <f t="shared" si="3"/>
        <v>67529.704570297705</v>
      </c>
      <c r="W46" s="103">
        <f t="shared" si="3"/>
        <v>47110.786364354703</v>
      </c>
      <c r="X46" s="103">
        <f t="shared" si="3"/>
        <v>10166.862075281801</v>
      </c>
      <c r="Y46" s="103">
        <f t="shared" si="3"/>
        <v>49954.525052411402</v>
      </c>
      <c r="Z46" s="103">
        <f t="shared" si="3"/>
        <v>21101.443594237</v>
      </c>
      <c r="AA46" s="103">
        <f t="shared" si="3"/>
        <v>77670.275482446305</v>
      </c>
      <c r="AB46" s="103">
        <f t="shared" si="3"/>
        <v>6195.1494549298304</v>
      </c>
      <c r="AC46" s="103">
        <f t="shared" si="3"/>
        <v>50693.917062222899</v>
      </c>
      <c r="AD46" s="103">
        <f t="shared" si="3"/>
        <v>93838.412519028803</v>
      </c>
      <c r="AE46" s="103">
        <f t="shared" si="3"/>
        <v>40760.738618740703</v>
      </c>
      <c r="AF46" s="103">
        <f t="shared" si="3"/>
        <v>14052.369380489699</v>
      </c>
      <c r="AG46" s="103">
        <f t="shared" si="3"/>
        <v>46119.216878082698</v>
      </c>
      <c r="AH46" s="103">
        <f t="shared" si="3"/>
        <v>73396.970855671199</v>
      </c>
      <c r="AI46" s="103">
        <f t="shared" si="3"/>
        <v>69272.540038706997</v>
      </c>
      <c r="AJ46" s="103">
        <f t="shared" si="3"/>
        <v>48617.780231864599</v>
      </c>
      <c r="AK46" s="103">
        <f t="shared" si="3"/>
        <v>19998.421363811001</v>
      </c>
      <c r="AL46" s="110">
        <f t="shared" si="3"/>
        <v>26353.488234245699</v>
      </c>
      <c r="AM46" s="111">
        <f t="shared" si="0"/>
        <v>2191309.8593896902</v>
      </c>
      <c r="AN46" s="136">
        <f>SUM(AN11:AN45)</f>
        <v>692886.68743665097</v>
      </c>
      <c r="AO46" s="111">
        <f>SUM(AO11:AO45)</f>
        <v>2884196.5468263398</v>
      </c>
      <c r="AP46" s="141">
        <f>SUM(AP11:AP45)</f>
        <v>2.5048052521015098E-10</v>
      </c>
      <c r="AQ46" s="110">
        <f>SUM(AQ11:AQ45)</f>
        <v>178111.611844976</v>
      </c>
      <c r="AR46" s="142">
        <f>SUM(AR11:AR45)</f>
        <v>3062308.1586713102</v>
      </c>
    </row>
    <row r="47" spans="1:44" s="1" customFormat="1">
      <c r="A47" s="46"/>
      <c r="B47" s="46"/>
    </row>
    <row r="48" spans="1:44" s="1" customFormat="1">
      <c r="A48" s="46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</row>
    <row r="49" spans="1:44" s="1" customFormat="1">
      <c r="A49" s="46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</row>
    <row r="50" spans="1:44" s="1" customFormat="1">
      <c r="A50" s="46"/>
      <c r="C50" s="46"/>
    </row>
    <row r="51" spans="1:44" s="1" customFormat="1">
      <c r="A51" s="46"/>
      <c r="C51" s="46"/>
    </row>
    <row r="52" spans="1:44" s="1" customFormat="1">
      <c r="A52" s="46"/>
      <c r="C52" s="46"/>
      <c r="D52" s="129"/>
    </row>
    <row r="53" spans="1:44" s="1" customFormat="1">
      <c r="A53" s="46"/>
      <c r="C53" s="46"/>
      <c r="D53" s="129"/>
    </row>
    <row r="54" spans="1:44" s="1" customFormat="1">
      <c r="A54" s="46"/>
      <c r="C54" s="46"/>
      <c r="D54" s="129"/>
    </row>
    <row r="55" spans="1:44" s="1" customFormat="1">
      <c r="A55" s="46"/>
      <c r="C55" s="46"/>
      <c r="D55" s="129"/>
    </row>
    <row r="56" spans="1:44" s="1" customFormat="1">
      <c r="A56" s="46"/>
      <c r="C56" s="46"/>
      <c r="D56" s="129"/>
    </row>
    <row r="57" spans="1:44" s="1" customFormat="1">
      <c r="A57" s="46"/>
      <c r="C57" s="46"/>
      <c r="D57" s="129"/>
    </row>
    <row r="58" spans="1:44" s="1" customFormat="1">
      <c r="A58" s="46"/>
      <c r="C58" s="46"/>
      <c r="D58" s="129"/>
    </row>
    <row r="59" spans="1:44" s="1" customFormat="1">
      <c r="A59" s="46"/>
      <c r="C59" s="46"/>
      <c r="D59" s="129"/>
    </row>
    <row r="60" spans="1:44" s="1" customFormat="1">
      <c r="A60" s="46"/>
      <c r="C60" s="46"/>
      <c r="D60" s="129"/>
    </row>
    <row r="61" spans="1:44" s="1" customFormat="1">
      <c r="A61" s="46"/>
      <c r="C61" s="46"/>
      <c r="D61" s="129"/>
    </row>
    <row r="62" spans="1:44" s="1" customFormat="1">
      <c r="A62" s="46"/>
      <c r="C62" s="46"/>
      <c r="D62" s="129"/>
    </row>
    <row r="63" spans="1:44" s="1" customFormat="1">
      <c r="A63" s="46"/>
      <c r="C63" s="46"/>
      <c r="D63" s="129"/>
    </row>
    <row r="64" spans="1:44" s="1" customFormat="1">
      <c r="A64" s="46"/>
      <c r="C64" s="46"/>
      <c r="D64" s="129"/>
    </row>
    <row r="65" spans="1:4" s="1" customFormat="1">
      <c r="A65" s="46"/>
      <c r="C65" s="46"/>
      <c r="D65" s="129"/>
    </row>
    <row r="66" spans="1:4" s="1" customFormat="1">
      <c r="A66" s="46"/>
      <c r="C66" s="46"/>
      <c r="D66" s="129"/>
    </row>
    <row r="67" spans="1:4" s="1" customFormat="1">
      <c r="A67" s="46"/>
      <c r="C67" s="46"/>
      <c r="D67" s="129"/>
    </row>
    <row r="68" spans="1:4" s="1" customFormat="1">
      <c r="A68" s="46"/>
      <c r="C68" s="46"/>
      <c r="D68" s="129"/>
    </row>
    <row r="69" spans="1:4" s="1" customFormat="1">
      <c r="A69" s="46"/>
      <c r="C69" s="46"/>
      <c r="D69" s="129"/>
    </row>
    <row r="70" spans="1:4" s="1" customFormat="1">
      <c r="A70" s="46"/>
      <c r="C70" s="46"/>
      <c r="D70" s="129"/>
    </row>
    <row r="71" spans="1:4" s="1" customFormat="1">
      <c r="A71" s="46"/>
      <c r="C71" s="46"/>
      <c r="D71" s="129"/>
    </row>
    <row r="72" spans="1:4" s="1" customFormat="1">
      <c r="A72" s="46"/>
      <c r="C72" s="46"/>
      <c r="D72" s="129"/>
    </row>
    <row r="73" spans="1:4" s="1" customFormat="1">
      <c r="A73" s="46"/>
      <c r="C73" s="46"/>
      <c r="D73" s="129"/>
    </row>
    <row r="74" spans="1:4" s="1" customFormat="1">
      <c r="A74" s="46"/>
      <c r="C74" s="46"/>
      <c r="D74" s="129"/>
    </row>
    <row r="75" spans="1:4" s="1" customFormat="1">
      <c r="A75" s="46"/>
      <c r="C75" s="46"/>
      <c r="D75" s="129"/>
    </row>
    <row r="76" spans="1:4" s="1" customFormat="1">
      <c r="A76" s="46"/>
      <c r="C76" s="46"/>
      <c r="D76" s="129"/>
    </row>
    <row r="77" spans="1:4" s="1" customFormat="1">
      <c r="A77" s="46"/>
      <c r="C77" s="46"/>
      <c r="D77" s="129"/>
    </row>
    <row r="78" spans="1:4" s="1" customFormat="1">
      <c r="A78" s="46"/>
      <c r="C78" s="46"/>
      <c r="D78" s="129"/>
    </row>
    <row r="79" spans="1:4" s="1" customFormat="1">
      <c r="A79" s="46"/>
      <c r="C79" s="46"/>
      <c r="D79" s="129"/>
    </row>
    <row r="80" spans="1:4" s="1" customFormat="1">
      <c r="A80" s="46"/>
      <c r="C80" s="46"/>
      <c r="D80" s="129"/>
    </row>
    <row r="81" spans="1:4" s="1" customFormat="1">
      <c r="A81" s="46"/>
      <c r="C81" s="46"/>
      <c r="D81" s="129"/>
    </row>
    <row r="82" spans="1:4" s="1" customFormat="1">
      <c r="A82" s="46"/>
      <c r="C82" s="46"/>
      <c r="D82" s="129"/>
    </row>
    <row r="83" spans="1:4" s="1" customFormat="1">
      <c r="A83" s="46"/>
      <c r="C83" s="46"/>
      <c r="D83" s="129"/>
    </row>
    <row r="84" spans="1:4" s="1" customFormat="1">
      <c r="A84" s="46"/>
      <c r="C84" s="46"/>
      <c r="D84" s="129"/>
    </row>
    <row r="85" spans="1:4" s="1" customFormat="1">
      <c r="A85" s="46"/>
      <c r="C85" s="46"/>
      <c r="D85" s="129"/>
    </row>
    <row r="86" spans="1:4" s="1" customFormat="1">
      <c r="A86" s="46"/>
      <c r="C86" s="46"/>
      <c r="D86" s="129"/>
    </row>
    <row r="87" spans="1:4" s="1" customFormat="1">
      <c r="A87" s="46"/>
      <c r="C87" s="46"/>
      <c r="D87" s="129"/>
    </row>
    <row r="88" spans="1:4" s="1" customFormat="1">
      <c r="A88" s="46"/>
      <c r="C88" s="46"/>
      <c r="D88" s="129"/>
    </row>
    <row r="89" spans="1:4" s="1" customFormat="1">
      <c r="A89" s="46"/>
      <c r="C89" s="46"/>
      <c r="D89" s="129"/>
    </row>
    <row r="90" spans="1:4" s="1" customFormat="1">
      <c r="A90" s="46"/>
      <c r="C90" s="46"/>
      <c r="D90" s="129"/>
    </row>
    <row r="91" spans="1:4" s="1" customFormat="1">
      <c r="A91" s="46"/>
      <c r="C91" s="46"/>
      <c r="D91" s="129"/>
    </row>
    <row r="92" spans="1:4" s="1" customFormat="1">
      <c r="A92" s="46"/>
      <c r="C92" s="46"/>
      <c r="D92" s="129"/>
    </row>
    <row r="93" spans="1:4" s="1" customFormat="1">
      <c r="A93" s="46"/>
      <c r="C93" s="46"/>
      <c r="D93" s="129"/>
    </row>
    <row r="94" spans="1:4" s="1" customFormat="1">
      <c r="A94" s="46"/>
      <c r="C94" s="46"/>
      <c r="D94" s="129"/>
    </row>
    <row r="95" spans="1:4" s="1" customFormat="1">
      <c r="A95" s="46"/>
      <c r="C95" s="46"/>
      <c r="D95" s="129"/>
    </row>
    <row r="96" spans="1:4" s="1" customFormat="1">
      <c r="A96" s="46"/>
      <c r="C96" s="46"/>
      <c r="D96" s="129"/>
    </row>
    <row r="97" spans="1:4" s="1" customFormat="1">
      <c r="A97" s="46"/>
      <c r="C97" s="46"/>
      <c r="D97" s="129"/>
    </row>
    <row r="98" spans="1:4" s="1" customFormat="1">
      <c r="A98" s="46"/>
      <c r="C98" s="46"/>
      <c r="D98" s="129"/>
    </row>
    <row r="99" spans="1:4" s="1" customFormat="1">
      <c r="A99" s="46"/>
      <c r="C99" s="46"/>
      <c r="D99" s="129"/>
    </row>
    <row r="100" spans="1:4" s="1" customFormat="1">
      <c r="A100" s="46"/>
      <c r="C100" s="46"/>
      <c r="D100" s="129"/>
    </row>
    <row r="101" spans="1:4" s="1" customFormat="1">
      <c r="A101" s="46"/>
      <c r="C101" s="46"/>
      <c r="D101" s="129"/>
    </row>
    <row r="102" spans="1:4" s="1" customFormat="1">
      <c r="A102" s="46"/>
      <c r="C102" s="46"/>
      <c r="D102" s="129"/>
    </row>
    <row r="103" spans="1:4" s="1" customFormat="1">
      <c r="A103" s="46"/>
      <c r="C103" s="46"/>
      <c r="D103" s="129"/>
    </row>
    <row r="104" spans="1:4" s="1" customFormat="1">
      <c r="A104" s="46"/>
      <c r="C104" s="46"/>
      <c r="D104" s="129"/>
    </row>
    <row r="105" spans="1:4" s="1" customFormat="1">
      <c r="A105" s="46"/>
      <c r="C105" s="46"/>
      <c r="D105" s="129"/>
    </row>
    <row r="106" spans="1:4" s="1" customFormat="1">
      <c r="A106" s="46"/>
      <c r="C106" s="46"/>
      <c r="D106" s="129"/>
    </row>
    <row r="107" spans="1:4" s="1" customFormat="1">
      <c r="A107" s="46"/>
      <c r="C107" s="46"/>
      <c r="D107" s="129"/>
    </row>
    <row r="108" spans="1:4" s="1" customFormat="1">
      <c r="A108" s="46"/>
      <c r="C108" s="46"/>
      <c r="D108" s="129"/>
    </row>
    <row r="109" spans="1:4" s="1" customFormat="1">
      <c r="A109" s="46"/>
      <c r="C109" s="46"/>
      <c r="D109" s="129"/>
    </row>
    <row r="110" spans="1:4" s="1" customFormat="1">
      <c r="A110" s="46"/>
      <c r="C110" s="46"/>
      <c r="D110" s="129"/>
    </row>
    <row r="111" spans="1:4" s="1" customFormat="1">
      <c r="A111" s="46"/>
      <c r="C111" s="46"/>
      <c r="D111" s="129"/>
    </row>
    <row r="112" spans="1:4" s="1" customFormat="1">
      <c r="A112" s="46"/>
      <c r="C112" s="46"/>
      <c r="D112" s="129"/>
    </row>
    <row r="113" spans="1:4" s="1" customFormat="1">
      <c r="A113" s="46"/>
      <c r="B113" s="46"/>
      <c r="C113" s="46"/>
      <c r="D113" s="129"/>
    </row>
    <row r="114" spans="1:4" s="1" customFormat="1">
      <c r="A114" s="46"/>
      <c r="B114" s="46"/>
      <c r="C114" s="46"/>
      <c r="D114" s="129"/>
    </row>
    <row r="115" spans="1:4" s="1" customFormat="1">
      <c r="A115" s="46"/>
      <c r="B115" s="46"/>
      <c r="C115" s="46"/>
      <c r="D115" s="129"/>
    </row>
    <row r="116" spans="1:4" s="1" customFormat="1">
      <c r="A116" s="46"/>
      <c r="B116" s="46"/>
      <c r="C116" s="46"/>
      <c r="D116" s="129"/>
    </row>
    <row r="117" spans="1:4" s="1" customFormat="1">
      <c r="A117" s="46"/>
      <c r="B117" s="46"/>
      <c r="C117" s="46"/>
      <c r="D117" s="129"/>
    </row>
    <row r="118" spans="1:4" s="1" customFormat="1">
      <c r="A118" s="46"/>
      <c r="B118" s="46"/>
      <c r="C118" s="46"/>
      <c r="D118" s="129"/>
    </row>
    <row r="119" spans="1:4" s="1" customFormat="1">
      <c r="A119" s="46"/>
      <c r="B119" s="46"/>
      <c r="C119" s="46"/>
      <c r="D119" s="129"/>
    </row>
    <row r="120" spans="1:4" s="1" customFormat="1">
      <c r="A120" s="46"/>
      <c r="B120" s="46"/>
      <c r="C120" s="46"/>
      <c r="D120" s="129"/>
    </row>
    <row r="121" spans="1:4" s="1" customFormat="1">
      <c r="A121" s="46"/>
      <c r="B121" s="46"/>
      <c r="C121" s="46"/>
      <c r="D121" s="129"/>
    </row>
    <row r="122" spans="1:4" s="1" customFormat="1">
      <c r="A122" s="46"/>
      <c r="B122" s="46"/>
      <c r="C122" s="46"/>
      <c r="D122" s="129"/>
    </row>
    <row r="123" spans="1:4">
      <c r="D123" s="129"/>
    </row>
    <row r="124" spans="1:4">
      <c r="D124" s="129"/>
    </row>
    <row r="125" spans="1:4">
      <c r="D125" s="129"/>
    </row>
  </sheetData>
  <sheetProtection selectLockedCells="1" selectUnlockedCells="1"/>
  <mergeCells count="8">
    <mergeCell ref="X5:AF5"/>
    <mergeCell ref="AP5:AQ5"/>
    <mergeCell ref="A6:B9"/>
    <mergeCell ref="A2:B2"/>
    <mergeCell ref="A4:B4"/>
    <mergeCell ref="D5:I5"/>
    <mergeCell ref="J5:Q5"/>
    <mergeCell ref="R5:W5"/>
  </mergeCells>
  <pageMargins left="0.7" right="0.7" top="0.78749999999999998" bottom="0.78749999999999998" header="0.51180555555555596" footer="0.51180555555555596"/>
  <pageSetup firstPageNumber="0" orientation="portrait" useFirstPageNumber="1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CC"/>
  </sheetPr>
  <dimension ref="A1:AX170"/>
  <sheetViews>
    <sheetView showGridLines="0" zoomScale="80" zoomScaleNormal="80" workbookViewId="0">
      <pane xSplit="2" ySplit="10" topLeftCell="C11" activePane="bottomRight" state="frozen"/>
      <selection pane="topRight"/>
      <selection pane="bottomLeft"/>
      <selection pane="bottomRight"/>
    </sheetView>
  </sheetViews>
  <sheetFormatPr defaultColWidth="9.140625" defaultRowHeight="14.25"/>
  <cols>
    <col min="1" max="1" width="13.7109375" style="2" customWidth="1"/>
    <col min="2" max="3" width="21.7109375" style="2" customWidth="1"/>
    <col min="4" max="10" width="10.7109375" style="3" customWidth="1"/>
    <col min="11" max="11" width="10.85546875" style="3" customWidth="1"/>
    <col min="12" max="16" width="10.7109375" style="3" customWidth="1"/>
    <col min="17" max="17" width="10.85546875" style="3" customWidth="1"/>
    <col min="18" max="39" width="10.7109375" style="3" customWidth="1"/>
    <col min="40" max="44" width="10.85546875" style="3" customWidth="1"/>
    <col min="45" max="45" width="10.7109375" style="3" customWidth="1"/>
    <col min="46" max="48" width="10.85546875" style="3" customWidth="1"/>
    <col min="49" max="16384" width="9.140625" style="3"/>
  </cols>
  <sheetData>
    <row r="1" spans="1:50">
      <c r="A1" s="5" t="s">
        <v>247</v>
      </c>
      <c r="B1" s="5"/>
      <c r="C1" s="89"/>
      <c r="D1" s="6"/>
    </row>
    <row r="2" spans="1:50" ht="15" customHeight="1">
      <c r="A2" s="5" t="s">
        <v>248</v>
      </c>
      <c r="B2" s="5"/>
      <c r="C2" s="89"/>
      <c r="D2" s="6"/>
      <c r="AL2" s="3" t="s">
        <v>0</v>
      </c>
    </row>
    <row r="3" spans="1:50">
      <c r="A3" s="5" t="s">
        <v>249</v>
      </c>
      <c r="B3" s="5"/>
      <c r="C3" s="90"/>
      <c r="D3" s="6"/>
    </row>
    <row r="4" spans="1:50">
      <c r="A4" s="7" t="s">
        <v>250</v>
      </c>
      <c r="B4" s="91"/>
      <c r="C4" s="91"/>
      <c r="D4" s="6"/>
      <c r="AU4" s="50" t="s">
        <v>251</v>
      </c>
      <c r="AV4" s="50"/>
    </row>
    <row r="5" spans="1:50" ht="15" customHeight="1">
      <c r="A5" s="8"/>
      <c r="B5" s="9"/>
      <c r="C5" s="9"/>
      <c r="D5" s="170" t="s">
        <v>252</v>
      </c>
      <c r="E5" s="182"/>
      <c r="F5" s="182"/>
      <c r="G5" s="182"/>
      <c r="H5" s="182"/>
      <c r="I5" s="182"/>
      <c r="J5" s="170" t="s">
        <v>252</v>
      </c>
      <c r="K5" s="182"/>
      <c r="L5" s="182"/>
      <c r="M5" s="182"/>
      <c r="N5" s="182"/>
      <c r="O5" s="182"/>
      <c r="P5" s="182"/>
      <c r="Q5" s="183"/>
      <c r="R5" s="170" t="s">
        <v>252</v>
      </c>
      <c r="S5" s="182"/>
      <c r="T5" s="182"/>
      <c r="U5" s="182"/>
      <c r="V5" s="182"/>
      <c r="W5" s="182"/>
      <c r="X5" s="170" t="s">
        <v>252</v>
      </c>
      <c r="Y5" s="182"/>
      <c r="Z5" s="182"/>
      <c r="AA5" s="182"/>
      <c r="AB5" s="182"/>
      <c r="AC5" s="182"/>
      <c r="AD5" s="182"/>
      <c r="AE5" s="182"/>
      <c r="AF5" s="183"/>
      <c r="AG5" s="9"/>
      <c r="AH5" s="9"/>
      <c r="AI5" s="9"/>
      <c r="AJ5" s="9"/>
      <c r="AK5" s="9"/>
      <c r="AL5" s="9"/>
      <c r="AM5" s="9"/>
      <c r="AN5" s="170" t="s">
        <v>253</v>
      </c>
      <c r="AO5" s="182"/>
      <c r="AP5" s="182"/>
      <c r="AQ5" s="182"/>
      <c r="AR5" s="182"/>
      <c r="AS5" s="182"/>
      <c r="AT5" s="182"/>
      <c r="AU5" s="182"/>
      <c r="AV5" s="184"/>
    </row>
    <row r="6" spans="1:50" ht="52.5" customHeight="1">
      <c r="A6" s="180" t="s">
        <v>254</v>
      </c>
      <c r="B6" s="181"/>
      <c r="C6" s="11" t="s">
        <v>14</v>
      </c>
      <c r="D6" s="12" t="s">
        <v>15</v>
      </c>
      <c r="E6" s="13" t="s">
        <v>16</v>
      </c>
      <c r="F6" s="13" t="s">
        <v>17</v>
      </c>
      <c r="G6" s="13" t="s">
        <v>18</v>
      </c>
      <c r="H6" s="13" t="s">
        <v>19</v>
      </c>
      <c r="I6" s="13" t="s">
        <v>20</v>
      </c>
      <c r="J6" s="13" t="s">
        <v>21</v>
      </c>
      <c r="K6" s="13" t="s">
        <v>22</v>
      </c>
      <c r="L6" s="13" t="s">
        <v>23</v>
      </c>
      <c r="M6" s="13" t="s">
        <v>24</v>
      </c>
      <c r="N6" s="13" t="s">
        <v>25</v>
      </c>
      <c r="O6" s="13" t="s">
        <v>26</v>
      </c>
      <c r="P6" s="13" t="s">
        <v>27</v>
      </c>
      <c r="Q6" s="13" t="s">
        <v>28</v>
      </c>
      <c r="R6" s="13" t="s">
        <v>29</v>
      </c>
      <c r="S6" s="13" t="s">
        <v>30</v>
      </c>
      <c r="T6" s="13" t="s">
        <v>31</v>
      </c>
      <c r="U6" s="13" t="s">
        <v>32</v>
      </c>
      <c r="V6" s="13" t="s">
        <v>33</v>
      </c>
      <c r="W6" s="13" t="s">
        <v>34</v>
      </c>
      <c r="X6" s="13" t="s">
        <v>35</v>
      </c>
      <c r="Y6" s="13" t="s">
        <v>36</v>
      </c>
      <c r="Z6" s="13" t="s">
        <v>37</v>
      </c>
      <c r="AA6" s="13" t="s">
        <v>38</v>
      </c>
      <c r="AB6" s="13" t="s">
        <v>39</v>
      </c>
      <c r="AC6" s="13" t="s">
        <v>40</v>
      </c>
      <c r="AD6" s="13" t="s">
        <v>41</v>
      </c>
      <c r="AE6" s="13" t="s">
        <v>42</v>
      </c>
      <c r="AF6" s="13" t="s">
        <v>43</v>
      </c>
      <c r="AG6" s="13" t="s">
        <v>44</v>
      </c>
      <c r="AH6" s="13" t="s">
        <v>45</v>
      </c>
      <c r="AI6" s="13" t="s">
        <v>46</v>
      </c>
      <c r="AJ6" s="13" t="s">
        <v>47</v>
      </c>
      <c r="AK6" s="13" t="s">
        <v>48</v>
      </c>
      <c r="AL6" s="52" t="s">
        <v>49</v>
      </c>
      <c r="AM6" s="57" t="s">
        <v>50</v>
      </c>
      <c r="AN6" s="12" t="s">
        <v>255</v>
      </c>
      <c r="AO6" s="13" t="s">
        <v>256</v>
      </c>
      <c r="AP6" s="57" t="s">
        <v>257</v>
      </c>
      <c r="AQ6" s="12" t="s">
        <v>258</v>
      </c>
      <c r="AR6" s="13" t="s">
        <v>259</v>
      </c>
      <c r="AS6" s="57" t="s">
        <v>260</v>
      </c>
      <c r="AT6" s="13" t="s">
        <v>261</v>
      </c>
      <c r="AU6" s="60" t="s">
        <v>262</v>
      </c>
      <c r="AV6" s="75" t="s">
        <v>263</v>
      </c>
    </row>
    <row r="7" spans="1:50" ht="15.75" customHeight="1">
      <c r="A7" s="175"/>
      <c r="B7" s="176"/>
      <c r="C7" s="14" t="s">
        <v>56</v>
      </c>
      <c r="D7" s="15" t="s">
        <v>57</v>
      </c>
      <c r="E7" s="15" t="s">
        <v>58</v>
      </c>
      <c r="F7" s="15" t="s">
        <v>59</v>
      </c>
      <c r="G7" s="15" t="s">
        <v>60</v>
      </c>
      <c r="H7" s="15" t="s">
        <v>61</v>
      </c>
      <c r="I7" s="15" t="s">
        <v>62</v>
      </c>
      <c r="J7" s="15" t="s">
        <v>63</v>
      </c>
      <c r="K7" s="15" t="s">
        <v>64</v>
      </c>
      <c r="L7" s="15" t="s">
        <v>65</v>
      </c>
      <c r="M7" s="15" t="s">
        <v>66</v>
      </c>
      <c r="N7" s="15" t="s">
        <v>67</v>
      </c>
      <c r="O7" s="15" t="s">
        <v>68</v>
      </c>
      <c r="P7" s="15" t="s">
        <v>69</v>
      </c>
      <c r="Q7" s="15" t="s">
        <v>70</v>
      </c>
      <c r="R7" s="15" t="s">
        <v>71</v>
      </c>
      <c r="S7" s="15" t="s">
        <v>72</v>
      </c>
      <c r="T7" s="15" t="s">
        <v>73</v>
      </c>
      <c r="U7" s="15" t="s">
        <v>74</v>
      </c>
      <c r="V7" s="15" t="s">
        <v>75</v>
      </c>
      <c r="W7" s="15" t="s">
        <v>76</v>
      </c>
      <c r="X7" s="15" t="s">
        <v>77</v>
      </c>
      <c r="Y7" s="15" t="s">
        <v>78</v>
      </c>
      <c r="Z7" s="15" t="s">
        <v>79</v>
      </c>
      <c r="AA7" s="15" t="s">
        <v>80</v>
      </c>
      <c r="AB7" s="15" t="s">
        <v>81</v>
      </c>
      <c r="AC7" s="15" t="s">
        <v>82</v>
      </c>
      <c r="AD7" s="15" t="s">
        <v>83</v>
      </c>
      <c r="AE7" s="15" t="s">
        <v>84</v>
      </c>
      <c r="AF7" s="15" t="s">
        <v>85</v>
      </c>
      <c r="AG7" s="15" t="s">
        <v>86</v>
      </c>
      <c r="AH7" s="15" t="s">
        <v>87</v>
      </c>
      <c r="AI7" s="15" t="s">
        <v>88</v>
      </c>
      <c r="AJ7" s="15" t="s">
        <v>89</v>
      </c>
      <c r="AK7" s="15" t="s">
        <v>90</v>
      </c>
      <c r="AL7" s="15" t="s">
        <v>91</v>
      </c>
      <c r="AM7" s="55"/>
      <c r="AN7" s="15" t="s">
        <v>264</v>
      </c>
      <c r="AO7" s="15" t="s">
        <v>265</v>
      </c>
      <c r="AP7" s="106" t="s">
        <v>266</v>
      </c>
      <c r="AQ7" s="15" t="s">
        <v>267</v>
      </c>
      <c r="AR7" s="15" t="s">
        <v>268</v>
      </c>
      <c r="AS7" s="55" t="s">
        <v>269</v>
      </c>
      <c r="AT7" s="113" t="s">
        <v>270</v>
      </c>
      <c r="AU7" s="59" t="s">
        <v>271</v>
      </c>
      <c r="AV7" s="76" t="s">
        <v>272</v>
      </c>
    </row>
    <row r="8" spans="1:50" ht="50.25" customHeight="1">
      <c r="A8" s="175"/>
      <c r="B8" s="176"/>
      <c r="C8" s="16" t="s">
        <v>97</v>
      </c>
      <c r="D8" s="12" t="s">
        <v>98</v>
      </c>
      <c r="E8" s="13" t="s">
        <v>99</v>
      </c>
      <c r="F8" s="13" t="s">
        <v>100</v>
      </c>
      <c r="G8" s="13" t="s">
        <v>101</v>
      </c>
      <c r="H8" s="13" t="s">
        <v>102</v>
      </c>
      <c r="I8" s="13" t="s">
        <v>103</v>
      </c>
      <c r="J8" s="13" t="s">
        <v>104</v>
      </c>
      <c r="K8" s="13" t="s">
        <v>105</v>
      </c>
      <c r="L8" s="13" t="s">
        <v>106</v>
      </c>
      <c r="M8" s="13" t="s">
        <v>107</v>
      </c>
      <c r="N8" s="13" t="s">
        <v>108</v>
      </c>
      <c r="O8" s="13" t="s">
        <v>109</v>
      </c>
      <c r="P8" s="13" t="s">
        <v>110</v>
      </c>
      <c r="Q8" s="13" t="s">
        <v>111</v>
      </c>
      <c r="R8" s="13" t="s">
        <v>112</v>
      </c>
      <c r="S8" s="13" t="s">
        <v>113</v>
      </c>
      <c r="T8" s="13" t="s">
        <v>114</v>
      </c>
      <c r="U8" s="13" t="s">
        <v>115</v>
      </c>
      <c r="V8" s="13" t="s">
        <v>116</v>
      </c>
      <c r="W8" s="13" t="s">
        <v>117</v>
      </c>
      <c r="X8" s="13" t="s">
        <v>118</v>
      </c>
      <c r="Y8" s="13" t="s">
        <v>119</v>
      </c>
      <c r="Z8" s="13" t="s">
        <v>120</v>
      </c>
      <c r="AA8" s="13" t="s">
        <v>121</v>
      </c>
      <c r="AB8" s="13" t="s">
        <v>122</v>
      </c>
      <c r="AC8" s="13" t="s">
        <v>123</v>
      </c>
      <c r="AD8" s="13" t="s">
        <v>124</v>
      </c>
      <c r="AE8" s="13" t="s">
        <v>125</v>
      </c>
      <c r="AF8" s="13" t="s">
        <v>126</v>
      </c>
      <c r="AG8" s="13" t="s">
        <v>127</v>
      </c>
      <c r="AH8" s="13" t="s">
        <v>128</v>
      </c>
      <c r="AI8" s="13" t="s">
        <v>129</v>
      </c>
      <c r="AJ8" s="13" t="s">
        <v>130</v>
      </c>
      <c r="AK8" s="13" t="s">
        <v>131</v>
      </c>
      <c r="AL8" s="52" t="s">
        <v>132</v>
      </c>
      <c r="AM8" s="55" t="s">
        <v>133</v>
      </c>
      <c r="AN8" s="105" t="s">
        <v>273</v>
      </c>
      <c r="AO8" s="52" t="s">
        <v>274</v>
      </c>
      <c r="AP8" s="114" t="s">
        <v>275</v>
      </c>
      <c r="AQ8" s="105" t="s">
        <v>276</v>
      </c>
      <c r="AR8" s="52" t="s">
        <v>277</v>
      </c>
      <c r="AS8" s="55" t="s">
        <v>278</v>
      </c>
      <c r="AT8" s="13" t="s">
        <v>279</v>
      </c>
      <c r="AU8" s="115" t="s">
        <v>280</v>
      </c>
      <c r="AV8" s="77" t="s">
        <v>281</v>
      </c>
    </row>
    <row r="9" spans="1:50" ht="15.75" customHeight="1">
      <c r="A9" s="177"/>
      <c r="B9" s="178"/>
      <c r="C9" s="92" t="s">
        <v>139</v>
      </c>
      <c r="D9" s="15" t="s">
        <v>57</v>
      </c>
      <c r="E9" s="15" t="s">
        <v>58</v>
      </c>
      <c r="F9" s="15" t="s">
        <v>59</v>
      </c>
      <c r="G9" s="15" t="s">
        <v>60</v>
      </c>
      <c r="H9" s="15" t="s">
        <v>61</v>
      </c>
      <c r="I9" s="15" t="s">
        <v>62</v>
      </c>
      <c r="J9" s="15" t="s">
        <v>63</v>
      </c>
      <c r="K9" s="15" t="s">
        <v>64</v>
      </c>
      <c r="L9" s="15" t="s">
        <v>65</v>
      </c>
      <c r="M9" s="15" t="s">
        <v>66</v>
      </c>
      <c r="N9" s="15" t="s">
        <v>67</v>
      </c>
      <c r="O9" s="15" t="s">
        <v>68</v>
      </c>
      <c r="P9" s="15" t="s">
        <v>69</v>
      </c>
      <c r="Q9" s="15" t="s">
        <v>70</v>
      </c>
      <c r="R9" s="15" t="s">
        <v>71</v>
      </c>
      <c r="S9" s="15" t="s">
        <v>72</v>
      </c>
      <c r="T9" s="15" t="s">
        <v>73</v>
      </c>
      <c r="U9" s="15" t="s">
        <v>74</v>
      </c>
      <c r="V9" s="15" t="s">
        <v>75</v>
      </c>
      <c r="W9" s="15" t="s">
        <v>76</v>
      </c>
      <c r="X9" s="15" t="s">
        <v>77</v>
      </c>
      <c r="Y9" s="15" t="s">
        <v>78</v>
      </c>
      <c r="Z9" s="15" t="s">
        <v>79</v>
      </c>
      <c r="AA9" s="15" t="s">
        <v>80</v>
      </c>
      <c r="AB9" s="15" t="s">
        <v>81</v>
      </c>
      <c r="AC9" s="15" t="s">
        <v>82</v>
      </c>
      <c r="AD9" s="15" t="s">
        <v>83</v>
      </c>
      <c r="AE9" s="15" t="s">
        <v>84</v>
      </c>
      <c r="AF9" s="15" t="s">
        <v>85</v>
      </c>
      <c r="AG9" s="15" t="s">
        <v>86</v>
      </c>
      <c r="AH9" s="15" t="s">
        <v>87</v>
      </c>
      <c r="AI9" s="15" t="s">
        <v>88</v>
      </c>
      <c r="AJ9" s="15" t="s">
        <v>89</v>
      </c>
      <c r="AK9" s="15" t="s">
        <v>90</v>
      </c>
      <c r="AL9" s="15" t="s">
        <v>91</v>
      </c>
      <c r="AM9" s="106" t="s">
        <v>140</v>
      </c>
      <c r="AN9" s="15" t="s">
        <v>264</v>
      </c>
      <c r="AO9" s="15" t="s">
        <v>265</v>
      </c>
      <c r="AP9" s="55" t="s">
        <v>266</v>
      </c>
      <c r="AQ9" s="15" t="s">
        <v>267</v>
      </c>
      <c r="AR9" s="15" t="s">
        <v>268</v>
      </c>
      <c r="AS9" s="55" t="s">
        <v>269</v>
      </c>
      <c r="AT9" s="15" t="s">
        <v>270</v>
      </c>
      <c r="AU9" s="115" t="s">
        <v>271</v>
      </c>
      <c r="AV9" s="77" t="s">
        <v>272</v>
      </c>
      <c r="AX9" s="3" t="s">
        <v>0</v>
      </c>
    </row>
    <row r="10" spans="1:50">
      <c r="A10" s="18" t="s">
        <v>141</v>
      </c>
      <c r="B10" s="19" t="s">
        <v>14</v>
      </c>
      <c r="C10" s="19" t="s">
        <v>97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116"/>
      <c r="AQ10" s="116"/>
      <c r="AR10" s="116"/>
      <c r="AS10" s="116"/>
      <c r="AT10" s="116"/>
      <c r="AU10" s="116"/>
      <c r="AV10" s="117"/>
    </row>
    <row r="11" spans="1:50">
      <c r="A11" s="93" t="s">
        <v>142</v>
      </c>
      <c r="B11" s="94" t="s">
        <v>143</v>
      </c>
      <c r="C11" s="95" t="s">
        <v>144</v>
      </c>
      <c r="D11" s="25">
        <v>73807.616603210103</v>
      </c>
      <c r="E11" s="26">
        <v>140.49215713986899</v>
      </c>
      <c r="F11" s="26">
        <v>15590.9592857111</v>
      </c>
      <c r="G11" s="26">
        <v>1499.4574559048001</v>
      </c>
      <c r="H11" s="26">
        <v>777.29097952398695</v>
      </c>
      <c r="I11" s="26">
        <v>4.6191703080484503</v>
      </c>
      <c r="J11" s="26">
        <v>23.837452885240801</v>
      </c>
      <c r="K11" s="26">
        <v>24.400753336144898</v>
      </c>
      <c r="L11" s="26">
        <v>19.383379640616202</v>
      </c>
      <c r="M11" s="26">
        <v>0.55071060479982703</v>
      </c>
      <c r="N11" s="26">
        <v>96.315699069874199</v>
      </c>
      <c r="O11" s="26">
        <v>16.970602353949101</v>
      </c>
      <c r="P11" s="26">
        <v>1.4806233973715199</v>
      </c>
      <c r="Q11" s="26">
        <v>391.89208349097498</v>
      </c>
      <c r="R11" s="26">
        <v>1459.7249181207901</v>
      </c>
      <c r="S11" s="26">
        <v>8.49396438277312E-4</v>
      </c>
      <c r="T11" s="26">
        <v>4298.8725990958501</v>
      </c>
      <c r="U11" s="26">
        <v>218.37844289498599</v>
      </c>
      <c r="V11" s="26">
        <v>123.211303494704</v>
      </c>
      <c r="W11" s="26">
        <v>7.6832048513093296</v>
      </c>
      <c r="X11" s="26">
        <v>0.461361823170922</v>
      </c>
      <c r="Y11" s="26">
        <v>5406.3643822456697</v>
      </c>
      <c r="Z11" s="26">
        <v>38.621618267280297</v>
      </c>
      <c r="AA11" s="26">
        <v>9.6270631077500894</v>
      </c>
      <c r="AB11" s="26">
        <v>0.460209317261558</v>
      </c>
      <c r="AC11" s="26">
        <v>10.265758378905399</v>
      </c>
      <c r="AD11" s="26">
        <v>137.95890238043199</v>
      </c>
      <c r="AE11" s="26">
        <v>173.73172886585101</v>
      </c>
      <c r="AF11" s="26">
        <v>7.1019287344785296</v>
      </c>
      <c r="AG11" s="26">
        <v>61.435115029421503</v>
      </c>
      <c r="AH11" s="26">
        <v>165.57483975898899</v>
      </c>
      <c r="AI11" s="26">
        <v>87.723457710964794</v>
      </c>
      <c r="AJ11" s="26">
        <v>51.626881033713602</v>
      </c>
      <c r="AK11" s="26">
        <v>13.3920397106178</v>
      </c>
      <c r="AL11" s="61">
        <v>132.91395844567799</v>
      </c>
      <c r="AM11" s="107">
        <f t="shared" ref="AM11:AM45" si="0">SUM(D11:AL11)</f>
        <v>104800.397519241</v>
      </c>
      <c r="AN11" s="25">
        <v>214358.08971186201</v>
      </c>
      <c r="AO11" s="61">
        <v>54.588495502060198</v>
      </c>
      <c r="AP11" s="107">
        <f>SUM(AN11:AO11)</f>
        <v>214412.67820736399</v>
      </c>
      <c r="AQ11" s="25">
        <v>9227.4037731038406</v>
      </c>
      <c r="AR11" s="61">
        <v>751.04159614144305</v>
      </c>
      <c r="AS11" s="107">
        <f>SUM(AQ11:AR11)</f>
        <v>9978.4453692452807</v>
      </c>
      <c r="AT11" s="118">
        <v>7292.1482197669702</v>
      </c>
      <c r="AU11" s="107">
        <f>AT11+AP11+AS11</f>
        <v>231683.27179637601</v>
      </c>
      <c r="AV11" s="119">
        <f>AU11+AM11</f>
        <v>336483.66931561701</v>
      </c>
    </row>
    <row r="12" spans="1:50">
      <c r="A12" s="27" t="s">
        <v>145</v>
      </c>
      <c r="B12" s="28" t="s">
        <v>146</v>
      </c>
      <c r="C12" s="96" t="s">
        <v>99</v>
      </c>
      <c r="D12" s="25">
        <v>149.30691498432</v>
      </c>
      <c r="E12" s="26">
        <v>15042.2397379384</v>
      </c>
      <c r="F12" s="26">
        <v>37.832846443761802</v>
      </c>
      <c r="G12" s="26">
        <v>22.347164296912801</v>
      </c>
      <c r="H12" s="26">
        <v>3.7928440461239701</v>
      </c>
      <c r="I12" s="26">
        <v>9207.1297156101791</v>
      </c>
      <c r="J12" s="26">
        <v>172.32587881957201</v>
      </c>
      <c r="K12" s="26">
        <v>4222.7765949343802</v>
      </c>
      <c r="L12" s="26">
        <v>7134.5744495485596</v>
      </c>
      <c r="M12" s="26">
        <v>0.28654665837423399</v>
      </c>
      <c r="N12" s="26">
        <v>102.695918306035</v>
      </c>
      <c r="O12" s="26">
        <v>1.50005473954649</v>
      </c>
      <c r="P12" s="26">
        <v>5.6623775122742597</v>
      </c>
      <c r="Q12" s="26">
        <v>52.948970873664003</v>
      </c>
      <c r="R12" s="26">
        <v>17675.009442206199</v>
      </c>
      <c r="S12" s="26">
        <v>3.3532899048188798E-2</v>
      </c>
      <c r="T12" s="26">
        <v>347.75286308673702</v>
      </c>
      <c r="U12" s="26">
        <v>331.52783593957702</v>
      </c>
      <c r="V12" s="26">
        <v>9.2694263343196699</v>
      </c>
      <c r="W12" s="26">
        <v>171.12247016059601</v>
      </c>
      <c r="X12" s="26">
        <v>0.116110379772612</v>
      </c>
      <c r="Y12" s="26">
        <v>4.18398585202194</v>
      </c>
      <c r="Z12" s="26">
        <v>0.69283005940659304</v>
      </c>
      <c r="AA12" s="26">
        <v>1.07116414494392</v>
      </c>
      <c r="AB12" s="26">
        <v>2.0608648797527399E-2</v>
      </c>
      <c r="AC12" s="26">
        <v>0.26586846086099503</v>
      </c>
      <c r="AD12" s="26">
        <v>3.6376987236384699</v>
      </c>
      <c r="AE12" s="26">
        <v>6.1944792985766703</v>
      </c>
      <c r="AF12" s="26">
        <v>1.5327970419518</v>
      </c>
      <c r="AG12" s="26">
        <v>227.291123968671</v>
      </c>
      <c r="AH12" s="26">
        <v>4.9902515587499598</v>
      </c>
      <c r="AI12" s="26">
        <v>3.4068717806083</v>
      </c>
      <c r="AJ12" s="26">
        <v>3.18602159897728</v>
      </c>
      <c r="AK12" s="26">
        <v>0.53389552054932299</v>
      </c>
      <c r="AL12" s="61">
        <v>39.325351218083</v>
      </c>
      <c r="AM12" s="108">
        <f t="shared" si="0"/>
        <v>54986.5846435942</v>
      </c>
      <c r="AN12" s="25">
        <v>36.771061412034904</v>
      </c>
      <c r="AO12" s="61">
        <v>0</v>
      </c>
      <c r="AP12" s="108">
        <f t="shared" ref="AP12:AP45" si="1">SUM(AN12:AO12)</f>
        <v>36.771061412034904</v>
      </c>
      <c r="AQ12" s="25">
        <v>0</v>
      </c>
      <c r="AR12" s="61">
        <v>8679.6593943547396</v>
      </c>
      <c r="AS12" s="108">
        <f t="shared" ref="AS12:AS45" si="2">SUM(AQ12:AR12)</f>
        <v>8679.6593943547396</v>
      </c>
      <c r="AT12" s="118">
        <v>65287.439929795997</v>
      </c>
      <c r="AU12" s="108">
        <f t="shared" ref="AU12:AU45" si="3">AT12+AP12+AS12</f>
        <v>74003.870385562797</v>
      </c>
      <c r="AV12" s="120">
        <f t="shared" ref="AV12:AV45" si="4">AU12+AM12</f>
        <v>128990.455029157</v>
      </c>
    </row>
    <row r="13" spans="1:50">
      <c r="A13" s="27" t="s">
        <v>147</v>
      </c>
      <c r="B13" s="28" t="s">
        <v>148</v>
      </c>
      <c r="C13" s="96" t="s">
        <v>149</v>
      </c>
      <c r="D13" s="25">
        <v>4162.1683025949296</v>
      </c>
      <c r="E13" s="26">
        <v>87.314410231539696</v>
      </c>
      <c r="F13" s="26">
        <v>8297.1776256238409</v>
      </c>
      <c r="G13" s="26">
        <v>61.748607811424598</v>
      </c>
      <c r="H13" s="26">
        <v>57.308786798804398</v>
      </c>
      <c r="I13" s="26">
        <v>2.09455731112913</v>
      </c>
      <c r="J13" s="26">
        <v>58.897308749879898</v>
      </c>
      <c r="K13" s="26">
        <v>29.341113535346601</v>
      </c>
      <c r="L13" s="26">
        <v>241.17835119191099</v>
      </c>
      <c r="M13" s="26">
        <v>0.56103107153834997</v>
      </c>
      <c r="N13" s="26">
        <v>50.316586872616703</v>
      </c>
      <c r="O13" s="26">
        <v>4.4145474872700401</v>
      </c>
      <c r="P13" s="26">
        <v>0.206469430074738</v>
      </c>
      <c r="Q13" s="26">
        <v>111.24605263516101</v>
      </c>
      <c r="R13" s="26">
        <v>275.32469289500199</v>
      </c>
      <c r="S13" s="26">
        <v>0.78795430828309199</v>
      </c>
      <c r="T13" s="26">
        <v>2571.92819897245</v>
      </c>
      <c r="U13" s="26">
        <v>1675.3748290421299</v>
      </c>
      <c r="V13" s="26">
        <v>84.768116118201107</v>
      </c>
      <c r="W13" s="26">
        <v>10.652651070000701</v>
      </c>
      <c r="X13" s="26">
        <v>4.6088585998243401</v>
      </c>
      <c r="Y13" s="26">
        <v>8469.5707628506007</v>
      </c>
      <c r="Z13" s="26">
        <v>40.0284698110801</v>
      </c>
      <c r="AA13" s="26">
        <v>134.239249561458</v>
      </c>
      <c r="AB13" s="26">
        <v>0.87003968160442302</v>
      </c>
      <c r="AC13" s="26">
        <v>78.150893886882898</v>
      </c>
      <c r="AD13" s="26">
        <v>54.580842612277898</v>
      </c>
      <c r="AE13" s="26">
        <v>69.746864877124807</v>
      </c>
      <c r="AF13" s="26">
        <v>10.4296381857037</v>
      </c>
      <c r="AG13" s="26">
        <v>59.855273026059102</v>
      </c>
      <c r="AH13" s="26">
        <v>1328.01736643809</v>
      </c>
      <c r="AI13" s="26">
        <v>531.41848981707301</v>
      </c>
      <c r="AJ13" s="26">
        <v>833.86862927699201</v>
      </c>
      <c r="AK13" s="26">
        <v>31.794449059321501</v>
      </c>
      <c r="AL13" s="61">
        <v>313.95660784962598</v>
      </c>
      <c r="AM13" s="108">
        <f t="shared" si="0"/>
        <v>29743.946629285299</v>
      </c>
      <c r="AN13" s="25">
        <v>253297.78858233799</v>
      </c>
      <c r="AO13" s="61">
        <v>0</v>
      </c>
      <c r="AP13" s="108">
        <f t="shared" si="1"/>
        <v>253297.78858233799</v>
      </c>
      <c r="AQ13" s="25">
        <v>0</v>
      </c>
      <c r="AR13" s="61">
        <v>7472.0719511070902</v>
      </c>
      <c r="AS13" s="108">
        <f t="shared" si="2"/>
        <v>7472.0719511070902</v>
      </c>
      <c r="AT13" s="118">
        <v>7625.5478068888197</v>
      </c>
      <c r="AU13" s="108">
        <f t="shared" si="3"/>
        <v>268395.40834033402</v>
      </c>
      <c r="AV13" s="120">
        <f t="shared" si="4"/>
        <v>298139.35496961902</v>
      </c>
    </row>
    <row r="14" spans="1:50">
      <c r="A14" s="27" t="s">
        <v>150</v>
      </c>
      <c r="B14" s="28" t="s">
        <v>151</v>
      </c>
      <c r="C14" s="96" t="s">
        <v>152</v>
      </c>
      <c r="D14" s="25">
        <v>43.208600810427903</v>
      </c>
      <c r="E14" s="26">
        <v>76.479056979263703</v>
      </c>
      <c r="F14" s="26">
        <v>47.419397446195198</v>
      </c>
      <c r="G14" s="26">
        <v>6738.5298819934496</v>
      </c>
      <c r="H14" s="26">
        <v>112.68540062138401</v>
      </c>
      <c r="I14" s="26">
        <v>3.0938026877973299</v>
      </c>
      <c r="J14" s="26">
        <v>37.585875646047903</v>
      </c>
      <c r="K14" s="26">
        <v>325.04154848974099</v>
      </c>
      <c r="L14" s="26">
        <v>1035.5974973247601</v>
      </c>
      <c r="M14" s="26">
        <v>1.1171311304754501</v>
      </c>
      <c r="N14" s="26">
        <v>851.54960458513096</v>
      </c>
      <c r="O14" s="26">
        <v>7.75762967736667</v>
      </c>
      <c r="P14" s="26">
        <v>7.0713064961555503</v>
      </c>
      <c r="Q14" s="26">
        <v>112.03087461892</v>
      </c>
      <c r="R14" s="26">
        <v>257.522327411216</v>
      </c>
      <c r="S14" s="26">
        <v>5.1500338940922097E-2</v>
      </c>
      <c r="T14" s="26">
        <v>236.792905997459</v>
      </c>
      <c r="U14" s="26">
        <v>306.15752370893398</v>
      </c>
      <c r="V14" s="26">
        <v>56.879808189678698</v>
      </c>
      <c r="W14" s="26">
        <v>29.302560745854699</v>
      </c>
      <c r="X14" s="26">
        <v>3.3438610545804099</v>
      </c>
      <c r="Y14" s="26">
        <v>205.992144993463</v>
      </c>
      <c r="Z14" s="26">
        <v>44.116968028183599</v>
      </c>
      <c r="AA14" s="26">
        <v>87.506744322268105</v>
      </c>
      <c r="AB14" s="26">
        <v>4.21934030314155</v>
      </c>
      <c r="AC14" s="26">
        <v>14.777302073843799</v>
      </c>
      <c r="AD14" s="26">
        <v>9.6948748118258798</v>
      </c>
      <c r="AE14" s="26">
        <v>341.735089278386</v>
      </c>
      <c r="AF14" s="26">
        <v>242.93136894804499</v>
      </c>
      <c r="AG14" s="26">
        <v>159.76086682447001</v>
      </c>
      <c r="AH14" s="26">
        <v>193.59720512139501</v>
      </c>
      <c r="AI14" s="26">
        <v>72.328033416369806</v>
      </c>
      <c r="AJ14" s="26">
        <v>53.053263018081097</v>
      </c>
      <c r="AK14" s="26">
        <v>23.807143620332699</v>
      </c>
      <c r="AL14" s="61">
        <v>217.82506847279799</v>
      </c>
      <c r="AM14" s="108">
        <f t="shared" si="0"/>
        <v>11960.563509186401</v>
      </c>
      <c r="AN14" s="25">
        <v>34318.911878363899</v>
      </c>
      <c r="AO14" s="61">
        <v>0</v>
      </c>
      <c r="AP14" s="108">
        <f t="shared" si="1"/>
        <v>34318.911878363899</v>
      </c>
      <c r="AQ14" s="25">
        <v>0</v>
      </c>
      <c r="AR14" s="61">
        <v>2220.2765507548802</v>
      </c>
      <c r="AS14" s="108">
        <f t="shared" si="2"/>
        <v>2220.2765507548802</v>
      </c>
      <c r="AT14" s="63">
        <v>63311.601985268397</v>
      </c>
      <c r="AU14" s="108">
        <f t="shared" si="3"/>
        <v>99850.7904143872</v>
      </c>
      <c r="AV14" s="120">
        <f t="shared" si="4"/>
        <v>111811.353923574</v>
      </c>
    </row>
    <row r="15" spans="1:50">
      <c r="A15" s="27" t="s">
        <v>153</v>
      </c>
      <c r="B15" s="28" t="s">
        <v>154</v>
      </c>
      <c r="C15" s="96" t="s">
        <v>155</v>
      </c>
      <c r="D15" s="25">
        <v>88.180364052177296</v>
      </c>
      <c r="E15" s="26">
        <v>462.43830914335399</v>
      </c>
      <c r="F15" s="26">
        <v>1084.0931344129499</v>
      </c>
      <c r="G15" s="26">
        <v>610.90935502157402</v>
      </c>
      <c r="H15" s="26">
        <v>5572.3011764256798</v>
      </c>
      <c r="I15" s="26">
        <v>4.4746217140504401</v>
      </c>
      <c r="J15" s="26">
        <v>117.28061067321001</v>
      </c>
      <c r="K15" s="26">
        <v>1370.2712633798701</v>
      </c>
      <c r="L15" s="26">
        <v>199.49960219332101</v>
      </c>
      <c r="M15" s="26">
        <v>9.6676686925555302</v>
      </c>
      <c r="N15" s="26">
        <v>2857.8469430446899</v>
      </c>
      <c r="O15" s="26">
        <v>54.969198358365098</v>
      </c>
      <c r="P15" s="26">
        <v>32.766156190672199</v>
      </c>
      <c r="Q15" s="26">
        <v>166.93962391516499</v>
      </c>
      <c r="R15" s="26">
        <v>8106.1336180665203</v>
      </c>
      <c r="S15" s="26">
        <v>0.37620127282747901</v>
      </c>
      <c r="T15" s="26">
        <v>381.96539436484198</v>
      </c>
      <c r="U15" s="26">
        <v>993.446818754486</v>
      </c>
      <c r="V15" s="26">
        <v>120.69702884597601</v>
      </c>
      <c r="W15" s="26">
        <v>114.94586030192799</v>
      </c>
      <c r="X15" s="26">
        <v>358.53006005918502</v>
      </c>
      <c r="Y15" s="26">
        <v>419.00362441329298</v>
      </c>
      <c r="Z15" s="26">
        <v>1323.4268304099301</v>
      </c>
      <c r="AA15" s="26">
        <v>6547.4214694231696</v>
      </c>
      <c r="AB15" s="26">
        <v>22.146148369761299</v>
      </c>
      <c r="AC15" s="26">
        <v>96.799729125998496</v>
      </c>
      <c r="AD15" s="26">
        <v>123.002328196688</v>
      </c>
      <c r="AE15" s="26">
        <v>847.15007092404903</v>
      </c>
      <c r="AF15" s="26">
        <v>459.67976780346999</v>
      </c>
      <c r="AG15" s="26">
        <v>464.09663496761402</v>
      </c>
      <c r="AH15" s="26">
        <v>701.922436062727</v>
      </c>
      <c r="AI15" s="26">
        <v>438.29150363298902</v>
      </c>
      <c r="AJ15" s="26">
        <v>118.177982952313</v>
      </c>
      <c r="AK15" s="26">
        <v>155.0482965475</v>
      </c>
      <c r="AL15" s="61">
        <v>212.322598240632</v>
      </c>
      <c r="AM15" s="108">
        <f t="shared" si="0"/>
        <v>34636.222429953501</v>
      </c>
      <c r="AN15" s="25">
        <v>4262.19551459987</v>
      </c>
      <c r="AO15" s="61">
        <v>725.79857933526</v>
      </c>
      <c r="AP15" s="108">
        <f t="shared" si="1"/>
        <v>4987.99409393513</v>
      </c>
      <c r="AQ15" s="25">
        <v>13.910639710756101</v>
      </c>
      <c r="AR15" s="61">
        <v>1310.9952850495299</v>
      </c>
      <c r="AS15" s="108">
        <f t="shared" si="2"/>
        <v>1324.90592476029</v>
      </c>
      <c r="AT15" s="63">
        <v>4191.35359576673</v>
      </c>
      <c r="AU15" s="108">
        <f t="shared" si="3"/>
        <v>10504.253614462101</v>
      </c>
      <c r="AV15" s="120">
        <f t="shared" si="4"/>
        <v>45140.4760444157</v>
      </c>
    </row>
    <row r="16" spans="1:50">
      <c r="A16" s="27" t="s">
        <v>156</v>
      </c>
      <c r="B16" s="28" t="s">
        <v>157</v>
      </c>
      <c r="C16" s="96" t="s">
        <v>158</v>
      </c>
      <c r="D16" s="25">
        <v>7266.6630573817001</v>
      </c>
      <c r="E16" s="26">
        <v>12238.93520955</v>
      </c>
      <c r="F16" s="26">
        <v>814.40804390153005</v>
      </c>
      <c r="G16" s="26">
        <v>916.00532793842399</v>
      </c>
      <c r="H16" s="26">
        <v>395.71553906463299</v>
      </c>
      <c r="I16" s="26">
        <v>1125.95495838743</v>
      </c>
      <c r="J16" s="26">
        <v>173.289484890533</v>
      </c>
      <c r="K16" s="26">
        <v>5303.3757061657398</v>
      </c>
      <c r="L16" s="26">
        <v>2049.1183844440802</v>
      </c>
      <c r="M16" s="26">
        <v>163.013433349868</v>
      </c>
      <c r="N16" s="26">
        <v>128.71476133174599</v>
      </c>
      <c r="O16" s="26">
        <v>267.51969035081498</v>
      </c>
      <c r="P16" s="26">
        <v>684.574266790975</v>
      </c>
      <c r="Q16" s="26">
        <v>7216.5181931211901</v>
      </c>
      <c r="R16" s="26">
        <v>14119.4683150498</v>
      </c>
      <c r="S16" s="26">
        <v>518.77870799544701</v>
      </c>
      <c r="T16" s="26">
        <v>16485.063659723099</v>
      </c>
      <c r="U16" s="26">
        <v>5967.6106792661703</v>
      </c>
      <c r="V16" s="26">
        <v>4234.3970155287398</v>
      </c>
      <c r="W16" s="26">
        <v>10040.8567736599</v>
      </c>
      <c r="X16" s="26">
        <v>948.08721651960695</v>
      </c>
      <c r="Y16" s="26">
        <v>3444.7644041378298</v>
      </c>
      <c r="Z16" s="26">
        <v>400.74136375824799</v>
      </c>
      <c r="AA16" s="26">
        <v>3745.2924189606501</v>
      </c>
      <c r="AB16" s="26">
        <v>12.40066295273</v>
      </c>
      <c r="AC16" s="26">
        <v>290.09384204148103</v>
      </c>
      <c r="AD16" s="26">
        <v>1036.2016530856399</v>
      </c>
      <c r="AE16" s="26">
        <v>4969.2792588781604</v>
      </c>
      <c r="AF16" s="26">
        <v>1567.84904109847</v>
      </c>
      <c r="AG16" s="26">
        <v>6035.30598140026</v>
      </c>
      <c r="AH16" s="26">
        <v>5086.9224315649799</v>
      </c>
      <c r="AI16" s="26">
        <v>2161.5699582810598</v>
      </c>
      <c r="AJ16" s="26">
        <v>2450.8007433958801</v>
      </c>
      <c r="AK16" s="26">
        <v>173.98884980141099</v>
      </c>
      <c r="AL16" s="61">
        <v>540.17618127642197</v>
      </c>
      <c r="AM16" s="108">
        <f t="shared" si="0"/>
        <v>122973.455215045</v>
      </c>
      <c r="AN16" s="25">
        <v>22699.062906996001</v>
      </c>
      <c r="AO16" s="61">
        <v>0</v>
      </c>
      <c r="AP16" s="108">
        <f t="shared" si="1"/>
        <v>22699.062906996001</v>
      </c>
      <c r="AQ16" s="25">
        <v>0</v>
      </c>
      <c r="AR16" s="61">
        <v>3678.5126030811198</v>
      </c>
      <c r="AS16" s="108">
        <f t="shared" si="2"/>
        <v>3678.5126030811198</v>
      </c>
      <c r="AT16" s="63">
        <v>1299.94547246463</v>
      </c>
      <c r="AU16" s="108">
        <f t="shared" si="3"/>
        <v>27677.520982541799</v>
      </c>
      <c r="AV16" s="120">
        <f t="shared" si="4"/>
        <v>150650.97619758599</v>
      </c>
    </row>
    <row r="17" spans="1:48">
      <c r="A17" s="27" t="s">
        <v>159</v>
      </c>
      <c r="B17" s="28" t="s">
        <v>160</v>
      </c>
      <c r="C17" s="96" t="s">
        <v>161</v>
      </c>
      <c r="D17" s="25">
        <v>6049.0756125890903</v>
      </c>
      <c r="E17" s="26">
        <v>3541.3254121218001</v>
      </c>
      <c r="F17" s="26">
        <v>3021.19911024266</v>
      </c>
      <c r="G17" s="26">
        <v>2368.8164098859902</v>
      </c>
      <c r="H17" s="26">
        <v>1042.20459103702</v>
      </c>
      <c r="I17" s="26">
        <v>128.84711270403901</v>
      </c>
      <c r="J17" s="26">
        <v>2288.5726940402101</v>
      </c>
      <c r="K17" s="26">
        <v>3350.9881528618198</v>
      </c>
      <c r="L17" s="26">
        <v>967.29343680095997</v>
      </c>
      <c r="M17" s="26">
        <v>41.968677035530398</v>
      </c>
      <c r="N17" s="26">
        <v>681.74917020593796</v>
      </c>
      <c r="O17" s="26">
        <v>139.30054754500301</v>
      </c>
      <c r="P17" s="26">
        <v>214.40226933921599</v>
      </c>
      <c r="Q17" s="26">
        <v>989.02872410166697</v>
      </c>
      <c r="R17" s="26">
        <v>5022.7040000103998</v>
      </c>
      <c r="S17" s="26">
        <v>0.62668575931278603</v>
      </c>
      <c r="T17" s="26">
        <v>172.58428406716899</v>
      </c>
      <c r="U17" s="26">
        <v>576.82767050336702</v>
      </c>
      <c r="V17" s="26">
        <v>331.35777980319801</v>
      </c>
      <c r="W17" s="26">
        <v>125.36385479472</v>
      </c>
      <c r="X17" s="26">
        <v>26.660894911705501</v>
      </c>
      <c r="Y17" s="26">
        <v>585.28697259855801</v>
      </c>
      <c r="Z17" s="26">
        <v>203.07152778271501</v>
      </c>
      <c r="AA17" s="26">
        <v>604.458472077127</v>
      </c>
      <c r="AB17" s="26">
        <v>29.4063191399811</v>
      </c>
      <c r="AC17" s="26">
        <v>108.704048916991</v>
      </c>
      <c r="AD17" s="26">
        <v>73.235407789514596</v>
      </c>
      <c r="AE17" s="26">
        <v>460.56170783608502</v>
      </c>
      <c r="AF17" s="26">
        <v>266.162845362751</v>
      </c>
      <c r="AG17" s="26">
        <v>577.17266436914895</v>
      </c>
      <c r="AH17" s="26">
        <v>427.770235305737</v>
      </c>
      <c r="AI17" s="26">
        <v>451.95541513351998</v>
      </c>
      <c r="AJ17" s="26">
        <v>5446.4689398721503</v>
      </c>
      <c r="AK17" s="26">
        <v>67.1107306069174</v>
      </c>
      <c r="AL17" s="61">
        <v>327.91322370274997</v>
      </c>
      <c r="AM17" s="108">
        <f t="shared" si="0"/>
        <v>40710.175600854804</v>
      </c>
      <c r="AN17" s="25">
        <v>42124.369648492699</v>
      </c>
      <c r="AO17" s="61">
        <v>0</v>
      </c>
      <c r="AP17" s="108">
        <f t="shared" si="1"/>
        <v>42124.369648492699</v>
      </c>
      <c r="AQ17" s="25">
        <v>0</v>
      </c>
      <c r="AR17" s="61">
        <v>1292.2046425157801</v>
      </c>
      <c r="AS17" s="108">
        <f t="shared" si="2"/>
        <v>1292.2046425157801</v>
      </c>
      <c r="AT17" s="63">
        <v>967.68606495077302</v>
      </c>
      <c r="AU17" s="108">
        <f t="shared" si="3"/>
        <v>44384.260355959297</v>
      </c>
      <c r="AV17" s="120">
        <f t="shared" si="4"/>
        <v>85094.435956814006</v>
      </c>
    </row>
    <row r="18" spans="1:48">
      <c r="A18" s="27" t="s">
        <v>162</v>
      </c>
      <c r="B18" s="28" t="s">
        <v>163</v>
      </c>
      <c r="C18" s="28" t="s">
        <v>164</v>
      </c>
      <c r="D18" s="25">
        <v>568.11648760588605</v>
      </c>
      <c r="E18" s="26">
        <v>2346.9243985365001</v>
      </c>
      <c r="F18" s="26">
        <v>3529.4354403585999</v>
      </c>
      <c r="G18" s="26">
        <v>320.30472643076001</v>
      </c>
      <c r="H18" s="26">
        <v>410.88085883102002</v>
      </c>
      <c r="I18" s="26">
        <v>54.074558916980997</v>
      </c>
      <c r="J18" s="26">
        <v>971.08000122433702</v>
      </c>
      <c r="K18" s="26">
        <v>13784.3412548693</v>
      </c>
      <c r="L18" s="26">
        <v>2378.2688449193101</v>
      </c>
      <c r="M18" s="26">
        <v>50.147907053700898</v>
      </c>
      <c r="N18" s="26">
        <v>531.28461725849195</v>
      </c>
      <c r="O18" s="26">
        <v>559.05222000675496</v>
      </c>
      <c r="P18" s="26">
        <v>253.15929724024201</v>
      </c>
      <c r="Q18" s="26">
        <v>917.69056415548698</v>
      </c>
      <c r="R18" s="26">
        <v>95674.789443831396</v>
      </c>
      <c r="S18" s="26">
        <v>23.212150581140801</v>
      </c>
      <c r="T18" s="26">
        <v>1398.67246264613</v>
      </c>
      <c r="U18" s="26">
        <v>3527.5934607096901</v>
      </c>
      <c r="V18" s="26">
        <v>301.55906911986801</v>
      </c>
      <c r="W18" s="26">
        <v>283.510578812863</v>
      </c>
      <c r="X18" s="26">
        <v>54.499750821112499</v>
      </c>
      <c r="Y18" s="26">
        <v>929.79560288215805</v>
      </c>
      <c r="Z18" s="26">
        <v>161.36651080332399</v>
      </c>
      <c r="AA18" s="26">
        <v>1115.91555186237</v>
      </c>
      <c r="AB18" s="26">
        <v>16.368597087588501</v>
      </c>
      <c r="AC18" s="26">
        <v>100.213976737615</v>
      </c>
      <c r="AD18" s="26">
        <v>81.934424918727103</v>
      </c>
      <c r="AE18" s="26">
        <v>1025.7826033716301</v>
      </c>
      <c r="AF18" s="26">
        <v>327.76512876706403</v>
      </c>
      <c r="AG18" s="26">
        <v>394.204379043237</v>
      </c>
      <c r="AH18" s="26">
        <v>171.09593290810301</v>
      </c>
      <c r="AI18" s="26">
        <v>193.53494873898799</v>
      </c>
      <c r="AJ18" s="26">
        <v>153.63928481488799</v>
      </c>
      <c r="AK18" s="26">
        <v>54.011641649665698</v>
      </c>
      <c r="AL18" s="61">
        <v>594.28077614457004</v>
      </c>
      <c r="AM18" s="108">
        <f t="shared" si="0"/>
        <v>133258.50745365999</v>
      </c>
      <c r="AN18" s="25">
        <v>6255.4240503710398</v>
      </c>
      <c r="AO18" s="61">
        <v>0</v>
      </c>
      <c r="AP18" s="108">
        <f t="shared" si="1"/>
        <v>6255.4240503710398</v>
      </c>
      <c r="AQ18" s="25">
        <v>1.9108147339020001</v>
      </c>
      <c r="AR18" s="61">
        <v>4100.4614787698902</v>
      </c>
      <c r="AS18" s="108">
        <f t="shared" si="2"/>
        <v>4102.3722935037904</v>
      </c>
      <c r="AT18" s="63">
        <v>9440.8937957109392</v>
      </c>
      <c r="AU18" s="108">
        <f t="shared" si="3"/>
        <v>19798.6901395858</v>
      </c>
      <c r="AV18" s="120">
        <f t="shared" si="4"/>
        <v>153057.19759324499</v>
      </c>
    </row>
    <row r="19" spans="1:48">
      <c r="A19" s="27" t="s">
        <v>165</v>
      </c>
      <c r="B19" s="28" t="s">
        <v>166</v>
      </c>
      <c r="C19" s="28" t="s">
        <v>167</v>
      </c>
      <c r="D19" s="25">
        <v>952.55558657750703</v>
      </c>
      <c r="E19" s="26">
        <v>4580.3428159625901</v>
      </c>
      <c r="F19" s="26">
        <v>1681.83748029969</v>
      </c>
      <c r="G19" s="26">
        <v>837.23089002823201</v>
      </c>
      <c r="H19" s="26">
        <v>206.63601018026799</v>
      </c>
      <c r="I19" s="26">
        <v>92.551061309404702</v>
      </c>
      <c r="J19" s="26">
        <v>85.972926314229497</v>
      </c>
      <c r="K19" s="26">
        <v>1309.97096224351</v>
      </c>
      <c r="L19" s="26">
        <v>15328.781991019099</v>
      </c>
      <c r="M19" s="26">
        <v>405.64071114669503</v>
      </c>
      <c r="N19" s="26">
        <v>1162.2233474060499</v>
      </c>
      <c r="O19" s="26">
        <v>221.533260297135</v>
      </c>
      <c r="P19" s="26">
        <v>1188.4126551576501</v>
      </c>
      <c r="Q19" s="26">
        <v>6375.4648475898202</v>
      </c>
      <c r="R19" s="26">
        <v>29717.860473493001</v>
      </c>
      <c r="S19" s="26">
        <v>4.1150511033569099</v>
      </c>
      <c r="T19" s="26">
        <v>630.29055224477304</v>
      </c>
      <c r="U19" s="26">
        <v>705.21030741247398</v>
      </c>
      <c r="V19" s="26">
        <v>140.99819739608699</v>
      </c>
      <c r="W19" s="26">
        <v>162.579551928238</v>
      </c>
      <c r="X19" s="26">
        <v>145.099992960419</v>
      </c>
      <c r="Y19" s="26">
        <v>246.105075451316</v>
      </c>
      <c r="Z19" s="26">
        <v>80.870218528114506</v>
      </c>
      <c r="AA19" s="26">
        <v>4054.1682239920201</v>
      </c>
      <c r="AB19" s="26">
        <v>7.5850202165941898</v>
      </c>
      <c r="AC19" s="26">
        <v>64.020128417264303</v>
      </c>
      <c r="AD19" s="26">
        <v>33.361386096597698</v>
      </c>
      <c r="AE19" s="26">
        <v>934.55729955377399</v>
      </c>
      <c r="AF19" s="26">
        <v>317.93739751045598</v>
      </c>
      <c r="AG19" s="26">
        <v>335.46335307641101</v>
      </c>
      <c r="AH19" s="26">
        <v>151.50894955007601</v>
      </c>
      <c r="AI19" s="26">
        <v>619.93846778679006</v>
      </c>
      <c r="AJ19" s="26">
        <v>215.04019982958499</v>
      </c>
      <c r="AK19" s="26">
        <v>46.207400513301998</v>
      </c>
      <c r="AL19" s="61">
        <v>366.091608071905</v>
      </c>
      <c r="AM19" s="108">
        <f t="shared" si="0"/>
        <v>73408.163400664402</v>
      </c>
      <c r="AN19" s="25">
        <v>7866.9675695799397</v>
      </c>
      <c r="AO19" s="61">
        <v>0</v>
      </c>
      <c r="AP19" s="108">
        <f t="shared" si="1"/>
        <v>7866.9675695799397</v>
      </c>
      <c r="AQ19" s="25">
        <v>3619.0815179937799</v>
      </c>
      <c r="AR19" s="61">
        <v>1789.9038890921699</v>
      </c>
      <c r="AS19" s="108">
        <f t="shared" si="2"/>
        <v>5408.9854070859501</v>
      </c>
      <c r="AT19" s="63">
        <v>30740.788383443502</v>
      </c>
      <c r="AU19" s="108">
        <f t="shared" si="3"/>
        <v>44016.741360109401</v>
      </c>
      <c r="AV19" s="120">
        <f t="shared" si="4"/>
        <v>117424.90476077401</v>
      </c>
    </row>
    <row r="20" spans="1:48">
      <c r="A20" s="27" t="s">
        <v>168</v>
      </c>
      <c r="B20" s="28" t="s">
        <v>169</v>
      </c>
      <c r="C20" s="28" t="s">
        <v>170</v>
      </c>
      <c r="D20" s="25">
        <v>1193.50384727695</v>
      </c>
      <c r="E20" s="26">
        <v>3626.5369816604698</v>
      </c>
      <c r="F20" s="26">
        <v>430.60166550271401</v>
      </c>
      <c r="G20" s="26">
        <v>347.790152194884</v>
      </c>
      <c r="H20" s="26">
        <v>148.158442550611</v>
      </c>
      <c r="I20" s="26">
        <v>33.771094542211202</v>
      </c>
      <c r="J20" s="26">
        <v>42.309154157960101</v>
      </c>
      <c r="K20" s="26">
        <v>662.71113992425205</v>
      </c>
      <c r="L20" s="26">
        <v>1388.0612367533399</v>
      </c>
      <c r="M20" s="26">
        <v>392.96388069555098</v>
      </c>
      <c r="N20" s="26">
        <v>104.149025062175</v>
      </c>
      <c r="O20" s="26">
        <v>3474.71884773395</v>
      </c>
      <c r="P20" s="26">
        <v>73.262655415090805</v>
      </c>
      <c r="Q20" s="26">
        <v>361.36782396981801</v>
      </c>
      <c r="R20" s="26">
        <v>10183.539137681701</v>
      </c>
      <c r="S20" s="26">
        <v>52.123758486153001</v>
      </c>
      <c r="T20" s="26">
        <v>1314.7396726971001</v>
      </c>
      <c r="U20" s="26">
        <v>1002.5448133701</v>
      </c>
      <c r="V20" s="26">
        <v>290.69149908078799</v>
      </c>
      <c r="W20" s="26">
        <v>899.64846895535402</v>
      </c>
      <c r="X20" s="26">
        <v>175.265319023731</v>
      </c>
      <c r="Y20" s="26">
        <v>234.264634073465</v>
      </c>
      <c r="Z20" s="26">
        <v>507.106382380166</v>
      </c>
      <c r="AA20" s="26">
        <v>5433.5178835903898</v>
      </c>
      <c r="AB20" s="26">
        <v>527.46794941325004</v>
      </c>
      <c r="AC20" s="26">
        <v>344.48972649193797</v>
      </c>
      <c r="AD20" s="26">
        <v>125.675758219524</v>
      </c>
      <c r="AE20" s="26">
        <v>867.06507086119495</v>
      </c>
      <c r="AF20" s="26">
        <v>193.30438302610301</v>
      </c>
      <c r="AG20" s="26">
        <v>794.67550014093104</v>
      </c>
      <c r="AH20" s="26">
        <v>730.39403418505196</v>
      </c>
      <c r="AI20" s="26">
        <v>354.813551408911</v>
      </c>
      <c r="AJ20" s="26">
        <v>263.512014139386</v>
      </c>
      <c r="AK20" s="26">
        <v>99.807571650015007</v>
      </c>
      <c r="AL20" s="61">
        <v>657.33317950355899</v>
      </c>
      <c r="AM20" s="108">
        <f t="shared" si="0"/>
        <v>37331.886255818798</v>
      </c>
      <c r="AN20" s="25">
        <v>33766.086701794797</v>
      </c>
      <c r="AO20" s="61">
        <v>0</v>
      </c>
      <c r="AP20" s="108">
        <f t="shared" si="1"/>
        <v>33766.086701794797</v>
      </c>
      <c r="AQ20" s="25">
        <v>55232.529044405899</v>
      </c>
      <c r="AR20" s="61">
        <v>3844.1639683020499</v>
      </c>
      <c r="AS20" s="108">
        <f t="shared" si="2"/>
        <v>59076.693012707903</v>
      </c>
      <c r="AT20" s="63">
        <v>7676.6240411035396</v>
      </c>
      <c r="AU20" s="108">
        <f t="shared" si="3"/>
        <v>100519.40375560601</v>
      </c>
      <c r="AV20" s="120">
        <f t="shared" si="4"/>
        <v>137851.29001142501</v>
      </c>
    </row>
    <row r="21" spans="1:48">
      <c r="A21" s="27" t="s">
        <v>171</v>
      </c>
      <c r="B21" s="28" t="s">
        <v>172</v>
      </c>
      <c r="C21" s="28" t="s">
        <v>173</v>
      </c>
      <c r="D21" s="25">
        <v>51.511298295622097</v>
      </c>
      <c r="E21" s="26">
        <v>13.233756764045699</v>
      </c>
      <c r="F21" s="26">
        <v>16.3858756398017</v>
      </c>
      <c r="G21" s="26">
        <v>94.093464779392505</v>
      </c>
      <c r="H21" s="26">
        <v>20.712273643736602</v>
      </c>
      <c r="I21" s="26">
        <v>50.130013527079001</v>
      </c>
      <c r="J21" s="26">
        <v>8.2248565068264003</v>
      </c>
      <c r="K21" s="26">
        <v>40.814433567734</v>
      </c>
      <c r="L21" s="26">
        <v>11.1289144663925</v>
      </c>
      <c r="M21" s="26">
        <v>0.50277757782558496</v>
      </c>
      <c r="N21" s="26">
        <v>47.424142178131</v>
      </c>
      <c r="O21" s="26">
        <v>176.573197707476</v>
      </c>
      <c r="P21" s="26">
        <v>9.3277563506033605</v>
      </c>
      <c r="Q21" s="26">
        <v>37.012211460659898</v>
      </c>
      <c r="R21" s="26">
        <v>60.428081235558899</v>
      </c>
      <c r="S21" s="26">
        <v>4.0684980880918697</v>
      </c>
      <c r="T21" s="26">
        <v>591.88859844777699</v>
      </c>
      <c r="U21" s="26">
        <v>168.59808576389801</v>
      </c>
      <c r="V21" s="26">
        <v>11.2811370652247</v>
      </c>
      <c r="W21" s="26">
        <v>258.66010515592899</v>
      </c>
      <c r="X21" s="26">
        <v>112.162620830975</v>
      </c>
      <c r="Y21" s="26">
        <v>51.406005705297702</v>
      </c>
      <c r="Z21" s="26">
        <v>14.516613391362799</v>
      </c>
      <c r="AA21" s="26">
        <v>1822.6111856473501</v>
      </c>
      <c r="AB21" s="26">
        <v>26.094698006273202</v>
      </c>
      <c r="AC21" s="26">
        <v>18.850820201081099</v>
      </c>
      <c r="AD21" s="26">
        <v>13.7724058456362</v>
      </c>
      <c r="AE21" s="26">
        <v>152.54041667082299</v>
      </c>
      <c r="AF21" s="26">
        <v>101.84199686238</v>
      </c>
      <c r="AG21" s="26">
        <v>374.24342775276199</v>
      </c>
      <c r="AH21" s="26">
        <v>66.390645660794902</v>
      </c>
      <c r="AI21" s="26">
        <v>119.399067414347</v>
      </c>
      <c r="AJ21" s="26">
        <v>511.241967215513</v>
      </c>
      <c r="AK21" s="26">
        <v>5.66088849303814</v>
      </c>
      <c r="AL21" s="61">
        <v>138.95705596459899</v>
      </c>
      <c r="AM21" s="108">
        <f t="shared" si="0"/>
        <v>5201.6892938840401</v>
      </c>
      <c r="AN21" s="25">
        <v>19283.8956359722</v>
      </c>
      <c r="AO21" s="61">
        <v>22.6020458374635</v>
      </c>
      <c r="AP21" s="108">
        <f t="shared" si="1"/>
        <v>19306.497681809698</v>
      </c>
      <c r="AQ21" s="25">
        <v>4470.9265646098502</v>
      </c>
      <c r="AR21" s="61">
        <v>475.55380823387998</v>
      </c>
      <c r="AS21" s="108">
        <f t="shared" si="2"/>
        <v>4946.48037284373</v>
      </c>
      <c r="AT21" s="63">
        <v>3142.9013845803502</v>
      </c>
      <c r="AU21" s="108">
        <f t="shared" si="3"/>
        <v>27395.8794392337</v>
      </c>
      <c r="AV21" s="120">
        <f t="shared" si="4"/>
        <v>32597.568733117801</v>
      </c>
    </row>
    <row r="22" spans="1:48">
      <c r="A22" s="27" t="s">
        <v>174</v>
      </c>
      <c r="B22" s="28" t="s">
        <v>175</v>
      </c>
      <c r="C22" s="28" t="s">
        <v>176</v>
      </c>
      <c r="D22" s="25">
        <v>1574.88670954853</v>
      </c>
      <c r="E22" s="26">
        <v>1256.11000782582</v>
      </c>
      <c r="F22" s="26">
        <v>1143.63290119096</v>
      </c>
      <c r="G22" s="26">
        <v>493.00325391239102</v>
      </c>
      <c r="H22" s="26">
        <v>251.30733734219299</v>
      </c>
      <c r="I22" s="26">
        <v>279.72660402015998</v>
      </c>
      <c r="J22" s="26">
        <v>108.43618333443</v>
      </c>
      <c r="K22" s="26">
        <v>855.13036624528195</v>
      </c>
      <c r="L22" s="26">
        <v>974.36407321177796</v>
      </c>
      <c r="M22" s="26">
        <v>35.8854257792173</v>
      </c>
      <c r="N22" s="26">
        <v>180.33016394946799</v>
      </c>
      <c r="O22" s="26">
        <v>161.38388314475</v>
      </c>
      <c r="P22" s="26">
        <v>65.015161453643799</v>
      </c>
      <c r="Q22" s="26">
        <v>294.00653798400799</v>
      </c>
      <c r="R22" s="26">
        <v>4542.3452420241601</v>
      </c>
      <c r="S22" s="26">
        <v>110.814749400106</v>
      </c>
      <c r="T22" s="26">
        <v>1957.8427732176899</v>
      </c>
      <c r="U22" s="26">
        <v>735.88511795415297</v>
      </c>
      <c r="V22" s="26">
        <v>1429.2830428105101</v>
      </c>
      <c r="W22" s="26">
        <v>800.797558924187</v>
      </c>
      <c r="X22" s="26">
        <v>168.941008401332</v>
      </c>
      <c r="Y22" s="26">
        <v>888.54094978206501</v>
      </c>
      <c r="Z22" s="26">
        <v>355.72350199235501</v>
      </c>
      <c r="AA22" s="26">
        <v>1762.2993394366099</v>
      </c>
      <c r="AB22" s="26">
        <v>92.050907664514398</v>
      </c>
      <c r="AC22" s="26">
        <v>648.73140893127902</v>
      </c>
      <c r="AD22" s="26">
        <v>487.77519408895398</v>
      </c>
      <c r="AE22" s="26">
        <v>650.67772086274601</v>
      </c>
      <c r="AF22" s="26">
        <v>277.11349205745501</v>
      </c>
      <c r="AG22" s="26">
        <v>787.86835929173003</v>
      </c>
      <c r="AH22" s="26">
        <v>1388.6301821643999</v>
      </c>
      <c r="AI22" s="26">
        <v>816.97097359306099</v>
      </c>
      <c r="AJ22" s="26">
        <v>1066.32753611351</v>
      </c>
      <c r="AK22" s="26">
        <v>286.23422493377097</v>
      </c>
      <c r="AL22" s="61">
        <v>473.074212901652</v>
      </c>
      <c r="AM22" s="108">
        <f t="shared" si="0"/>
        <v>27401.146105488901</v>
      </c>
      <c r="AN22" s="25">
        <v>38779.508431918402</v>
      </c>
      <c r="AO22" s="61">
        <v>21.730552603368601</v>
      </c>
      <c r="AP22" s="108">
        <f t="shared" si="1"/>
        <v>38801.238984521799</v>
      </c>
      <c r="AQ22" s="25">
        <v>0</v>
      </c>
      <c r="AR22" s="61">
        <v>0</v>
      </c>
      <c r="AS22" s="108">
        <f t="shared" si="2"/>
        <v>0</v>
      </c>
      <c r="AT22" s="63">
        <v>1963.75800884055</v>
      </c>
      <c r="AU22" s="108">
        <f t="shared" si="3"/>
        <v>40764.9969933623</v>
      </c>
      <c r="AV22" s="120">
        <f t="shared" si="4"/>
        <v>68166.1430988512</v>
      </c>
    </row>
    <row r="23" spans="1:48">
      <c r="A23" s="27" t="s">
        <v>177</v>
      </c>
      <c r="B23" s="28" t="s">
        <v>178</v>
      </c>
      <c r="C23" s="28" t="s">
        <v>179</v>
      </c>
      <c r="D23" s="25">
        <v>594.56051143957495</v>
      </c>
      <c r="E23" s="26">
        <v>4.4889621244467</v>
      </c>
      <c r="F23" s="26">
        <v>9.44799821973589</v>
      </c>
      <c r="G23" s="26">
        <v>35.098154539616303</v>
      </c>
      <c r="H23" s="26">
        <v>7.2897792982477903</v>
      </c>
      <c r="I23" s="26">
        <v>0</v>
      </c>
      <c r="J23" s="26">
        <v>0.74784924720152002</v>
      </c>
      <c r="K23" s="26">
        <v>21.341209590492198</v>
      </c>
      <c r="L23" s="26">
        <v>0.25042441662460402</v>
      </c>
      <c r="M23" s="26">
        <v>0.24934744838396</v>
      </c>
      <c r="N23" s="26">
        <v>3.2410674858207602</v>
      </c>
      <c r="O23" s="26">
        <v>3.2753841424769301</v>
      </c>
      <c r="P23" s="26">
        <v>258.38431515295298</v>
      </c>
      <c r="Q23" s="26">
        <v>2.07635509866512</v>
      </c>
      <c r="R23" s="26">
        <v>372.79503830403303</v>
      </c>
      <c r="S23" s="26">
        <v>0.86139074587589504</v>
      </c>
      <c r="T23" s="26">
        <v>54.001251989700201</v>
      </c>
      <c r="U23" s="26">
        <v>14.2453842767595</v>
      </c>
      <c r="V23" s="26">
        <v>135.04638139634699</v>
      </c>
      <c r="W23" s="26">
        <v>14.71033079739</v>
      </c>
      <c r="X23" s="26">
        <v>14.222255305545</v>
      </c>
      <c r="Y23" s="26">
        <v>178.40129844872101</v>
      </c>
      <c r="Z23" s="26">
        <v>171.755057410864</v>
      </c>
      <c r="AA23" s="26">
        <v>0.27457705718926201</v>
      </c>
      <c r="AB23" s="26">
        <v>1.0627488560081499</v>
      </c>
      <c r="AC23" s="26">
        <v>19.509770741161802</v>
      </c>
      <c r="AD23" s="26">
        <v>34.2564731608255</v>
      </c>
      <c r="AE23" s="26">
        <v>30.430700986699001</v>
      </c>
      <c r="AF23" s="26">
        <v>29.051133528862099</v>
      </c>
      <c r="AG23" s="26">
        <v>43.484039356634199</v>
      </c>
      <c r="AH23" s="26">
        <v>74.569607199777806</v>
      </c>
      <c r="AI23" s="26">
        <v>317.32386493885599</v>
      </c>
      <c r="AJ23" s="26">
        <v>334.90452775190198</v>
      </c>
      <c r="AK23" s="26">
        <v>360.65045705989201</v>
      </c>
      <c r="AL23" s="61">
        <v>2097.9656263278298</v>
      </c>
      <c r="AM23" s="108">
        <f t="shared" si="0"/>
        <v>5239.9732738451103</v>
      </c>
      <c r="AN23" s="25">
        <v>2785.8415230973601</v>
      </c>
      <c r="AO23" s="61">
        <v>502.01792949747698</v>
      </c>
      <c r="AP23" s="108">
        <f t="shared" si="1"/>
        <v>3287.8594525948401</v>
      </c>
      <c r="AQ23" s="25">
        <v>0</v>
      </c>
      <c r="AR23" s="61">
        <v>0</v>
      </c>
      <c r="AS23" s="108">
        <f t="shared" si="2"/>
        <v>0</v>
      </c>
      <c r="AT23" s="63">
        <v>0</v>
      </c>
      <c r="AU23" s="108">
        <f t="shared" si="3"/>
        <v>3287.8594525948401</v>
      </c>
      <c r="AV23" s="120">
        <f t="shared" si="4"/>
        <v>8527.8327264399504</v>
      </c>
    </row>
    <row r="24" spans="1:48">
      <c r="A24" s="27" t="s">
        <v>180</v>
      </c>
      <c r="B24" s="28" t="s">
        <v>181</v>
      </c>
      <c r="C24" s="28" t="s">
        <v>182</v>
      </c>
      <c r="D24" s="25">
        <v>0.37047303050322899</v>
      </c>
      <c r="E24" s="26">
        <v>571.737468700769</v>
      </c>
      <c r="F24" s="26">
        <v>105.010568728751</v>
      </c>
      <c r="G24" s="26">
        <v>800.58782425545405</v>
      </c>
      <c r="H24" s="26">
        <v>8.7169218177298404</v>
      </c>
      <c r="I24" s="26">
        <v>9.5002187872843896E-2</v>
      </c>
      <c r="J24" s="26">
        <v>9.0457979319131603</v>
      </c>
      <c r="K24" s="26">
        <v>601.00904000289597</v>
      </c>
      <c r="L24" s="26">
        <v>4361.62773514941</v>
      </c>
      <c r="M24" s="26">
        <v>5.7068496999279503E-2</v>
      </c>
      <c r="N24" s="26">
        <v>56.605715249501301</v>
      </c>
      <c r="O24" s="26">
        <v>2107.6028895407999</v>
      </c>
      <c r="P24" s="26">
        <v>36.798031925989697</v>
      </c>
      <c r="Q24" s="26">
        <v>191.966787469341</v>
      </c>
      <c r="R24" s="26">
        <v>11073.1843157976</v>
      </c>
      <c r="S24" s="26">
        <v>99.206326338619704</v>
      </c>
      <c r="T24" s="26">
        <v>1018.26042349965</v>
      </c>
      <c r="U24" s="26">
        <v>34.012806761291699</v>
      </c>
      <c r="V24" s="26">
        <v>3.3463642551833401</v>
      </c>
      <c r="W24" s="26">
        <v>1.4477553703256101</v>
      </c>
      <c r="X24" s="26">
        <v>291.88874209511999</v>
      </c>
      <c r="Y24" s="26">
        <v>534.15469586753397</v>
      </c>
      <c r="Z24" s="26">
        <v>20.8425732969183</v>
      </c>
      <c r="AA24" s="26">
        <v>171.67203312575</v>
      </c>
      <c r="AB24" s="26">
        <v>5.0331643802315001E-2</v>
      </c>
      <c r="AC24" s="26">
        <v>14.0709110840469</v>
      </c>
      <c r="AD24" s="26">
        <v>9.3879083165056105</v>
      </c>
      <c r="AE24" s="26">
        <v>7.3155733537771299</v>
      </c>
      <c r="AF24" s="26">
        <v>1.84992338448335</v>
      </c>
      <c r="AG24" s="26">
        <v>9.9338204940629193</v>
      </c>
      <c r="AH24" s="26">
        <v>815.97950043687399</v>
      </c>
      <c r="AI24" s="26">
        <v>73.008711655929702</v>
      </c>
      <c r="AJ24" s="26">
        <v>690.01008977139702</v>
      </c>
      <c r="AK24" s="26">
        <v>10.9281659557232</v>
      </c>
      <c r="AL24" s="61">
        <v>53.303956112127601</v>
      </c>
      <c r="AM24" s="108">
        <f t="shared" si="0"/>
        <v>23785.086253104699</v>
      </c>
      <c r="AN24" s="25">
        <v>695.86076527560601</v>
      </c>
      <c r="AO24" s="61">
        <v>241.64490402476801</v>
      </c>
      <c r="AP24" s="108">
        <f t="shared" si="1"/>
        <v>937.50566930037405</v>
      </c>
      <c r="AQ24" s="25">
        <v>0</v>
      </c>
      <c r="AR24" s="61">
        <v>4.3198163387740403</v>
      </c>
      <c r="AS24" s="108">
        <f t="shared" si="2"/>
        <v>4.3198163387740403</v>
      </c>
      <c r="AT24" s="63">
        <v>8855.48782690197</v>
      </c>
      <c r="AU24" s="108">
        <f t="shared" si="3"/>
        <v>9797.3133125411205</v>
      </c>
      <c r="AV24" s="120">
        <f t="shared" si="4"/>
        <v>33582.399565645799</v>
      </c>
    </row>
    <row r="25" spans="1:48">
      <c r="A25" s="27" t="s">
        <v>183</v>
      </c>
      <c r="B25" s="28" t="s">
        <v>184</v>
      </c>
      <c r="C25" s="28" t="s">
        <v>185</v>
      </c>
      <c r="D25" s="25">
        <v>158.247896463069</v>
      </c>
      <c r="E25" s="26">
        <v>888.03762043701795</v>
      </c>
      <c r="F25" s="26">
        <v>58.747285739589103</v>
      </c>
      <c r="G25" s="26">
        <v>329.01280611904701</v>
      </c>
      <c r="H25" s="26">
        <v>28.137665877057501</v>
      </c>
      <c r="I25" s="26">
        <v>0</v>
      </c>
      <c r="J25" s="26">
        <v>8.7708108860188592</v>
      </c>
      <c r="K25" s="26">
        <v>1679.7594639904701</v>
      </c>
      <c r="L25" s="26">
        <v>2601.5129119455801</v>
      </c>
      <c r="M25" s="26">
        <v>53.306399796760303</v>
      </c>
      <c r="N25" s="26">
        <v>44.871879513656602</v>
      </c>
      <c r="O25" s="26">
        <v>51.200892347883098</v>
      </c>
      <c r="P25" s="26">
        <v>127.889695671924</v>
      </c>
      <c r="Q25" s="26">
        <v>40.423637575203998</v>
      </c>
      <c r="R25" s="26">
        <v>51971.648620589702</v>
      </c>
      <c r="S25" s="26">
        <v>153.66675542884201</v>
      </c>
      <c r="T25" s="26">
        <v>891.76723419957295</v>
      </c>
      <c r="U25" s="26">
        <v>84.281622210791397</v>
      </c>
      <c r="V25" s="26">
        <v>149.16688430298899</v>
      </c>
      <c r="W25" s="26">
        <v>1009.8661367055601</v>
      </c>
      <c r="X25" s="26">
        <v>464.74785985680001</v>
      </c>
      <c r="Y25" s="26">
        <v>406.71222891456</v>
      </c>
      <c r="Z25" s="26">
        <v>186.99435479510299</v>
      </c>
      <c r="AA25" s="26">
        <v>558.75192739159604</v>
      </c>
      <c r="AB25" s="26">
        <v>549.17034520922005</v>
      </c>
      <c r="AC25" s="26">
        <v>2.1564707920931201</v>
      </c>
      <c r="AD25" s="26">
        <v>4783.2880023404095</v>
      </c>
      <c r="AE25" s="26">
        <v>288.52279843808401</v>
      </c>
      <c r="AF25" s="26">
        <v>834.14673104471501</v>
      </c>
      <c r="AG25" s="26">
        <v>858.38945472490695</v>
      </c>
      <c r="AH25" s="26">
        <v>510.65207892035397</v>
      </c>
      <c r="AI25" s="26">
        <v>605.80733247522096</v>
      </c>
      <c r="AJ25" s="26">
        <v>686.90554892594503</v>
      </c>
      <c r="AK25" s="26">
        <v>783.28816106849195</v>
      </c>
      <c r="AL25" s="61">
        <v>100.060756628023</v>
      </c>
      <c r="AM25" s="108">
        <f t="shared" si="0"/>
        <v>71949.910271326298</v>
      </c>
      <c r="AN25" s="25">
        <v>3089.6136024886</v>
      </c>
      <c r="AO25" s="61">
        <v>2087.5081753890599</v>
      </c>
      <c r="AP25" s="108">
        <f t="shared" si="1"/>
        <v>5177.12177787766</v>
      </c>
      <c r="AQ25" s="25">
        <v>286157.722017675</v>
      </c>
      <c r="AR25" s="61">
        <v>0</v>
      </c>
      <c r="AS25" s="108">
        <f t="shared" si="2"/>
        <v>286157.722017675</v>
      </c>
      <c r="AT25" s="63">
        <v>3398.5287433684498</v>
      </c>
      <c r="AU25" s="108">
        <f t="shared" si="3"/>
        <v>294733.37253892102</v>
      </c>
      <c r="AV25" s="120">
        <f t="shared" si="4"/>
        <v>366683.28281024698</v>
      </c>
    </row>
    <row r="26" spans="1:48">
      <c r="A26" s="27" t="s">
        <v>186</v>
      </c>
      <c r="B26" s="28" t="s">
        <v>187</v>
      </c>
      <c r="C26" s="28" t="s">
        <v>188</v>
      </c>
      <c r="D26" s="25">
        <v>122.71129852993499</v>
      </c>
      <c r="E26" s="26">
        <v>111.767304082349</v>
      </c>
      <c r="F26" s="26">
        <v>41.830924876432299</v>
      </c>
      <c r="G26" s="26">
        <v>423.63399231813901</v>
      </c>
      <c r="H26" s="26">
        <v>62.306351532779999</v>
      </c>
      <c r="I26" s="26">
        <v>0</v>
      </c>
      <c r="J26" s="26">
        <v>2.0341984252505898</v>
      </c>
      <c r="K26" s="26">
        <v>106.37718759669301</v>
      </c>
      <c r="L26" s="26">
        <v>20.783473297067701</v>
      </c>
      <c r="M26" s="26">
        <v>4.1315885651648196</v>
      </c>
      <c r="N26" s="26">
        <v>428.05268477657103</v>
      </c>
      <c r="O26" s="26">
        <v>31.9495507761869</v>
      </c>
      <c r="P26" s="26">
        <v>212.06220408909201</v>
      </c>
      <c r="Q26" s="26">
        <v>405.87000357341799</v>
      </c>
      <c r="R26" s="26">
        <v>1001.39682827105</v>
      </c>
      <c r="S26" s="26">
        <v>641.72816071500097</v>
      </c>
      <c r="T26" s="26">
        <v>3567.31639753125</v>
      </c>
      <c r="U26" s="26">
        <v>279.514096490562</v>
      </c>
      <c r="V26" s="26">
        <v>32.348338240123198</v>
      </c>
      <c r="W26" s="26">
        <v>2434.2437627372401</v>
      </c>
      <c r="X26" s="26">
        <v>115.567893073188</v>
      </c>
      <c r="Y26" s="26">
        <v>38.510714106698899</v>
      </c>
      <c r="Z26" s="26">
        <v>10.668348002468999</v>
      </c>
      <c r="AA26" s="26">
        <v>462.49299975372099</v>
      </c>
      <c r="AB26" s="26">
        <v>0.89896221313753599</v>
      </c>
      <c r="AC26" s="26">
        <v>28.186689135526599</v>
      </c>
      <c r="AD26" s="26">
        <v>18.714458151281999</v>
      </c>
      <c r="AE26" s="26">
        <v>1026.6318749126699</v>
      </c>
      <c r="AF26" s="26">
        <v>45.0532714052068</v>
      </c>
      <c r="AG26" s="26">
        <v>1432.7063493447699</v>
      </c>
      <c r="AH26" s="26">
        <v>193.22187191842499</v>
      </c>
      <c r="AI26" s="26">
        <v>91.112714844938097</v>
      </c>
      <c r="AJ26" s="26">
        <v>196.20636454505299</v>
      </c>
      <c r="AK26" s="26">
        <v>73.114861711788095</v>
      </c>
      <c r="AL26" s="61">
        <v>40.161606424750197</v>
      </c>
      <c r="AM26" s="108">
        <f t="shared" si="0"/>
        <v>13703.3073259679</v>
      </c>
      <c r="AN26" s="25">
        <v>7214.3081295175698</v>
      </c>
      <c r="AO26" s="61">
        <v>24.973854363157699</v>
      </c>
      <c r="AP26" s="108">
        <f t="shared" si="1"/>
        <v>7239.28198388073</v>
      </c>
      <c r="AQ26" s="25">
        <v>0</v>
      </c>
      <c r="AR26" s="61">
        <v>0</v>
      </c>
      <c r="AS26" s="108">
        <f t="shared" si="2"/>
        <v>0</v>
      </c>
      <c r="AT26" s="63">
        <v>419.08056530470202</v>
      </c>
      <c r="AU26" s="108">
        <f t="shared" si="3"/>
        <v>7658.36254918543</v>
      </c>
      <c r="AV26" s="120">
        <f t="shared" si="4"/>
        <v>21361.669875153399</v>
      </c>
    </row>
    <row r="27" spans="1:48">
      <c r="A27" s="27" t="s">
        <v>189</v>
      </c>
      <c r="B27" s="23" t="s">
        <v>190</v>
      </c>
      <c r="C27" s="28" t="s">
        <v>191</v>
      </c>
      <c r="D27" s="25">
        <v>0</v>
      </c>
      <c r="E27" s="26">
        <v>5.3006263954595898</v>
      </c>
      <c r="F27" s="26">
        <v>0.19683338403969999</v>
      </c>
      <c r="G27" s="26">
        <v>1.6636028539835199</v>
      </c>
      <c r="H27" s="26">
        <v>0.24633899798505801</v>
      </c>
      <c r="I27" s="26">
        <v>0</v>
      </c>
      <c r="J27" s="26">
        <v>6.0483016680755496E-3</v>
      </c>
      <c r="K27" s="26">
        <v>6.1076699008808098E-2</v>
      </c>
      <c r="L27" s="26">
        <v>0.46042385123038498</v>
      </c>
      <c r="M27" s="26">
        <v>0</v>
      </c>
      <c r="N27" s="26">
        <v>0.36341330622312201</v>
      </c>
      <c r="O27" s="26">
        <v>8.3639980732950495E-2</v>
      </c>
      <c r="P27" s="26">
        <v>0</v>
      </c>
      <c r="Q27" s="26">
        <v>0.11776377386841901</v>
      </c>
      <c r="R27" s="26">
        <v>50.705695561905898</v>
      </c>
      <c r="S27" s="26">
        <v>0.15114114624976199</v>
      </c>
      <c r="T27" s="26">
        <v>15.135448779394199</v>
      </c>
      <c r="U27" s="26">
        <v>4.8149521433534099</v>
      </c>
      <c r="V27" s="26">
        <v>9.0003374229992907</v>
      </c>
      <c r="W27" s="26">
        <v>13.747289047259599</v>
      </c>
      <c r="X27" s="26">
        <v>0</v>
      </c>
      <c r="Y27" s="26">
        <v>1.38065753358742</v>
      </c>
      <c r="Z27" s="26">
        <v>9.1648638913677107</v>
      </c>
      <c r="AA27" s="26">
        <v>0.24190464234401099</v>
      </c>
      <c r="AB27" s="26">
        <v>1.5066604073702199</v>
      </c>
      <c r="AC27" s="26">
        <v>12.4889813775722</v>
      </c>
      <c r="AD27" s="26">
        <v>0.48645664939792099</v>
      </c>
      <c r="AE27" s="26">
        <v>3.63928928456775</v>
      </c>
      <c r="AF27" s="26">
        <v>3.4051864940346301</v>
      </c>
      <c r="AG27" s="26">
        <v>8.4101423314742991</v>
      </c>
      <c r="AH27" s="26">
        <v>97.988623021720002</v>
      </c>
      <c r="AI27" s="26">
        <v>50.188695913323997</v>
      </c>
      <c r="AJ27" s="26">
        <v>35.054590459865999</v>
      </c>
      <c r="AK27" s="26">
        <v>16.576845736226101</v>
      </c>
      <c r="AL27" s="61">
        <v>28.090337352545198</v>
      </c>
      <c r="AM27" s="108">
        <f t="shared" si="0"/>
        <v>370.67786674075899</v>
      </c>
      <c r="AN27" s="25">
        <v>0</v>
      </c>
      <c r="AO27" s="61">
        <v>1.2241365960397601</v>
      </c>
      <c r="AP27" s="108">
        <f t="shared" si="1"/>
        <v>1.2241365960397601</v>
      </c>
      <c r="AQ27" s="25">
        <v>0</v>
      </c>
      <c r="AR27" s="61">
        <v>0</v>
      </c>
      <c r="AS27" s="108">
        <f t="shared" si="2"/>
        <v>0</v>
      </c>
      <c r="AT27" s="63">
        <v>881.80902094102998</v>
      </c>
      <c r="AU27" s="108">
        <f t="shared" si="3"/>
        <v>883.03315753707</v>
      </c>
      <c r="AV27" s="120">
        <f t="shared" si="4"/>
        <v>1253.7110242778299</v>
      </c>
    </row>
    <row r="28" spans="1:48">
      <c r="A28" s="27" t="s">
        <v>192</v>
      </c>
      <c r="B28" s="28" t="s">
        <v>193</v>
      </c>
      <c r="C28" s="28" t="s">
        <v>194</v>
      </c>
      <c r="D28" s="25">
        <v>0.58771332169803403</v>
      </c>
      <c r="E28" s="26">
        <v>24.765187815946401</v>
      </c>
      <c r="F28" s="26">
        <v>13.988256299772701</v>
      </c>
      <c r="G28" s="26">
        <v>21.989700979173801</v>
      </c>
      <c r="H28" s="26">
        <v>9.37167017515387</v>
      </c>
      <c r="I28" s="26">
        <v>0.83017954411220796</v>
      </c>
      <c r="J28" s="26">
        <v>0.49738221590769099</v>
      </c>
      <c r="K28" s="26">
        <v>6.5694798806231001</v>
      </c>
      <c r="L28" s="26">
        <v>4.3941619693824503</v>
      </c>
      <c r="M28" s="26">
        <v>8.8771721294680699</v>
      </c>
      <c r="N28" s="26">
        <v>6.14147875077248</v>
      </c>
      <c r="O28" s="26">
        <v>1.3346521125612001</v>
      </c>
      <c r="P28" s="26">
        <v>8.0859159285200892</v>
      </c>
      <c r="Q28" s="26">
        <v>0.17991835910630699</v>
      </c>
      <c r="R28" s="26">
        <v>295.72746577455302</v>
      </c>
      <c r="S28" s="26">
        <v>25.7169276278985</v>
      </c>
      <c r="T28" s="26">
        <v>40.318393921733602</v>
      </c>
      <c r="U28" s="26">
        <v>4.0676776273338202</v>
      </c>
      <c r="V28" s="26">
        <v>9.2471794454344298</v>
      </c>
      <c r="W28" s="26">
        <v>35.155969229948099</v>
      </c>
      <c r="X28" s="26">
        <v>28.677805408703499</v>
      </c>
      <c r="Y28" s="26">
        <v>5.8487551294985298</v>
      </c>
      <c r="Z28" s="26">
        <v>6.7128621317533703</v>
      </c>
      <c r="AA28" s="26">
        <v>38.980576572558903</v>
      </c>
      <c r="AB28" s="26">
        <v>7.8533183318528401</v>
      </c>
      <c r="AC28" s="26">
        <v>27.3835857403182</v>
      </c>
      <c r="AD28" s="26">
        <v>1.8810062016743301</v>
      </c>
      <c r="AE28" s="26">
        <v>9.2265659447000807</v>
      </c>
      <c r="AF28" s="26">
        <v>3.2664480547830999</v>
      </c>
      <c r="AG28" s="26">
        <v>62.4911094242347</v>
      </c>
      <c r="AH28" s="26">
        <v>107.202597219338</v>
      </c>
      <c r="AI28" s="26">
        <v>54.444711117112703</v>
      </c>
      <c r="AJ28" s="26">
        <v>91.862649020236901</v>
      </c>
      <c r="AK28" s="26">
        <v>12.5601416846165</v>
      </c>
      <c r="AL28" s="61">
        <v>17.694267857587501</v>
      </c>
      <c r="AM28" s="108">
        <f t="shared" si="0"/>
        <v>993.93288294806905</v>
      </c>
      <c r="AN28" s="25">
        <v>0</v>
      </c>
      <c r="AO28" s="61">
        <v>0.33528237040544201</v>
      </c>
      <c r="AP28" s="108">
        <f t="shared" si="1"/>
        <v>0.33528237040544201</v>
      </c>
      <c r="AQ28" s="25">
        <v>0</v>
      </c>
      <c r="AR28" s="61">
        <v>0</v>
      </c>
      <c r="AS28" s="108">
        <f t="shared" si="2"/>
        <v>0</v>
      </c>
      <c r="AT28" s="63">
        <v>13245.812882911499</v>
      </c>
      <c r="AU28" s="108">
        <f t="shared" si="3"/>
        <v>13246.1481652819</v>
      </c>
      <c r="AV28" s="120">
        <f t="shared" si="4"/>
        <v>14240.08104823</v>
      </c>
    </row>
    <row r="29" spans="1:48">
      <c r="A29" s="27" t="s">
        <v>195</v>
      </c>
      <c r="B29" s="28" t="s">
        <v>196</v>
      </c>
      <c r="C29" s="28" t="s">
        <v>197</v>
      </c>
      <c r="D29" s="25">
        <v>1586.0085351119201</v>
      </c>
      <c r="E29" s="26">
        <v>1700.9180868476201</v>
      </c>
      <c r="F29" s="26">
        <v>63.885149702186297</v>
      </c>
      <c r="G29" s="26">
        <v>1183.6122304498899</v>
      </c>
      <c r="H29" s="26">
        <v>170.35025360070699</v>
      </c>
      <c r="I29" s="26">
        <v>9.14755950064011</v>
      </c>
      <c r="J29" s="26">
        <v>89.113318907954607</v>
      </c>
      <c r="K29" s="26">
        <v>316.04439874289699</v>
      </c>
      <c r="L29" s="26">
        <v>200.96038185168899</v>
      </c>
      <c r="M29" s="26">
        <v>123.802124596919</v>
      </c>
      <c r="N29" s="26">
        <v>81.386039389481795</v>
      </c>
      <c r="O29" s="26">
        <v>72.669785192675505</v>
      </c>
      <c r="P29" s="26">
        <v>89.473867567026801</v>
      </c>
      <c r="Q29" s="26">
        <v>598.840376711109</v>
      </c>
      <c r="R29" s="26">
        <v>3648.1678021132202</v>
      </c>
      <c r="S29" s="26">
        <v>223.526602374992</v>
      </c>
      <c r="T29" s="26">
        <v>4028.4149774309999</v>
      </c>
      <c r="U29" s="26">
        <v>226.40288221434301</v>
      </c>
      <c r="V29" s="26">
        <v>108.476229599302</v>
      </c>
      <c r="W29" s="26">
        <v>502.661880881824</v>
      </c>
      <c r="X29" s="26">
        <v>291.77130563981598</v>
      </c>
      <c r="Y29" s="26">
        <v>92.560339807280798</v>
      </c>
      <c r="Z29" s="26">
        <v>64.461693411500406</v>
      </c>
      <c r="AA29" s="26">
        <v>274.56882577755101</v>
      </c>
      <c r="AB29" s="26">
        <v>39.116742602706502</v>
      </c>
      <c r="AC29" s="26">
        <v>37.459592388952501</v>
      </c>
      <c r="AD29" s="26">
        <v>122.99282109084299</v>
      </c>
      <c r="AE29" s="26">
        <v>268.27406888154502</v>
      </c>
      <c r="AF29" s="26">
        <v>69.965285347675604</v>
      </c>
      <c r="AG29" s="26">
        <v>1688.15180877739</v>
      </c>
      <c r="AH29" s="26">
        <v>556.04367099020499</v>
      </c>
      <c r="AI29" s="26">
        <v>489.09872204945998</v>
      </c>
      <c r="AJ29" s="26">
        <v>152.45393838173499</v>
      </c>
      <c r="AK29" s="26">
        <v>30.887244739665601</v>
      </c>
      <c r="AL29" s="61">
        <v>16.8395890220519</v>
      </c>
      <c r="AM29" s="108">
        <f t="shared" si="0"/>
        <v>19218.508131695799</v>
      </c>
      <c r="AN29" s="25">
        <v>15428.0089478464</v>
      </c>
      <c r="AO29" s="61">
        <v>4.5306408870811801</v>
      </c>
      <c r="AP29" s="108">
        <f t="shared" si="1"/>
        <v>15432.5395887335</v>
      </c>
      <c r="AQ29" s="25">
        <v>0</v>
      </c>
      <c r="AR29" s="61">
        <v>0</v>
      </c>
      <c r="AS29" s="108">
        <f t="shared" si="2"/>
        <v>0</v>
      </c>
      <c r="AT29" s="63">
        <v>23627.7457753378</v>
      </c>
      <c r="AU29" s="108">
        <f t="shared" si="3"/>
        <v>39060.2853640713</v>
      </c>
      <c r="AV29" s="120">
        <f t="shared" si="4"/>
        <v>58278.793495767102</v>
      </c>
    </row>
    <row r="30" spans="1:48">
      <c r="A30" s="27" t="s">
        <v>198</v>
      </c>
      <c r="B30" s="28" t="s">
        <v>199</v>
      </c>
      <c r="C30" s="28" t="s">
        <v>200</v>
      </c>
      <c r="D30" s="25">
        <v>25.472144989136702</v>
      </c>
      <c r="E30" s="26">
        <v>140.98064842880501</v>
      </c>
      <c r="F30" s="26">
        <v>10.1345974051883</v>
      </c>
      <c r="G30" s="26">
        <v>354.84036326689198</v>
      </c>
      <c r="H30" s="26">
        <v>44.885731344639801</v>
      </c>
      <c r="I30" s="26">
        <v>0</v>
      </c>
      <c r="J30" s="26">
        <v>1.0118319143924299</v>
      </c>
      <c r="K30" s="26">
        <v>8.6881095687495797</v>
      </c>
      <c r="L30" s="26">
        <v>15.3389284496276</v>
      </c>
      <c r="M30" s="26">
        <v>0</v>
      </c>
      <c r="N30" s="26">
        <v>4.4999530848197198</v>
      </c>
      <c r="O30" s="26">
        <v>4.6625815932398798</v>
      </c>
      <c r="P30" s="26">
        <v>9.7567761474504799E-2</v>
      </c>
      <c r="Q30" s="26">
        <v>13.752071352622099</v>
      </c>
      <c r="R30" s="26">
        <v>642.77265588916998</v>
      </c>
      <c r="S30" s="26">
        <v>26.916221281296401</v>
      </c>
      <c r="T30" s="26">
        <v>501.30240362510801</v>
      </c>
      <c r="U30" s="26">
        <v>88.290439333350804</v>
      </c>
      <c r="V30" s="26">
        <v>10712.167308199099</v>
      </c>
      <c r="W30" s="26">
        <v>886.21211840260196</v>
      </c>
      <c r="X30" s="26">
        <v>68.183585537090906</v>
      </c>
      <c r="Y30" s="26">
        <v>38.084966853814699</v>
      </c>
      <c r="Z30" s="26">
        <v>30.263728317141901</v>
      </c>
      <c r="AA30" s="26">
        <v>1154.97326841167</v>
      </c>
      <c r="AB30" s="26">
        <v>8.5482673709178396</v>
      </c>
      <c r="AC30" s="26">
        <v>19.058559782803499</v>
      </c>
      <c r="AD30" s="26">
        <v>2.9652440342022</v>
      </c>
      <c r="AE30" s="26">
        <v>672.073260663768</v>
      </c>
      <c r="AF30" s="26">
        <v>39.540918507106802</v>
      </c>
      <c r="AG30" s="26">
        <v>1195.1292859917801</v>
      </c>
      <c r="AH30" s="26">
        <v>234.55525705372801</v>
      </c>
      <c r="AI30" s="26">
        <v>141.01971965194201</v>
      </c>
      <c r="AJ30" s="26">
        <v>30.441598717470001</v>
      </c>
      <c r="AK30" s="26">
        <v>62.347222768075497</v>
      </c>
      <c r="AL30" s="61">
        <v>358.29992638710002</v>
      </c>
      <c r="AM30" s="108">
        <f t="shared" si="0"/>
        <v>17537.510485938801</v>
      </c>
      <c r="AN30" s="25">
        <v>16566.2590992941</v>
      </c>
      <c r="AO30" s="61">
        <v>397.74949854160201</v>
      </c>
      <c r="AP30" s="108">
        <f t="shared" si="1"/>
        <v>16964.008597835698</v>
      </c>
      <c r="AQ30" s="25">
        <v>0</v>
      </c>
      <c r="AR30" s="61">
        <v>0</v>
      </c>
      <c r="AS30" s="108">
        <f t="shared" si="2"/>
        <v>0</v>
      </c>
      <c r="AT30" s="63">
        <v>38429.331605576503</v>
      </c>
      <c r="AU30" s="108">
        <f t="shared" si="3"/>
        <v>55393.340203412197</v>
      </c>
      <c r="AV30" s="120">
        <f t="shared" si="4"/>
        <v>72930.850689351006</v>
      </c>
    </row>
    <row r="31" spans="1:48">
      <c r="A31" s="27" t="s">
        <v>201</v>
      </c>
      <c r="B31" s="28" t="s">
        <v>202</v>
      </c>
      <c r="C31" s="28" t="s">
        <v>203</v>
      </c>
      <c r="D31" s="25">
        <v>9.35900103454924E-2</v>
      </c>
      <c r="E31" s="26">
        <v>17.8814623839543</v>
      </c>
      <c r="F31" s="26">
        <v>4.61663400393748</v>
      </c>
      <c r="G31" s="26">
        <v>23.980920698230701</v>
      </c>
      <c r="H31" s="26">
        <v>7.11526938755269</v>
      </c>
      <c r="I31" s="26">
        <v>0</v>
      </c>
      <c r="J31" s="26">
        <v>10.6333599920877</v>
      </c>
      <c r="K31" s="26">
        <v>8.1114931776263202</v>
      </c>
      <c r="L31" s="26">
        <v>3.2759524522621</v>
      </c>
      <c r="M31" s="26">
        <v>2.41219482643181</v>
      </c>
      <c r="N31" s="26">
        <v>3.2122382291766698</v>
      </c>
      <c r="O31" s="26">
        <v>83.613561016967395</v>
      </c>
      <c r="P31" s="26">
        <v>4.7221715409068397</v>
      </c>
      <c r="Q31" s="26">
        <v>9.2660039849951108</v>
      </c>
      <c r="R31" s="26">
        <v>618.56067708173703</v>
      </c>
      <c r="S31" s="26">
        <v>23.7397668015257</v>
      </c>
      <c r="T31" s="26">
        <v>188.861971327253</v>
      </c>
      <c r="U31" s="26">
        <v>23.184577396489399</v>
      </c>
      <c r="V31" s="26">
        <v>51.343321935829799</v>
      </c>
      <c r="W31" s="26">
        <v>249.143657073703</v>
      </c>
      <c r="X31" s="26">
        <v>50.625998481984297</v>
      </c>
      <c r="Y31" s="26">
        <v>40.126142228632297</v>
      </c>
      <c r="Z31" s="26">
        <v>35.9618028654615</v>
      </c>
      <c r="AA31" s="26">
        <v>597.672234803263</v>
      </c>
      <c r="AB31" s="26">
        <v>11.4679358402676</v>
      </c>
      <c r="AC31" s="26">
        <v>350.212986485089</v>
      </c>
      <c r="AD31" s="26">
        <v>6.8163379338838199</v>
      </c>
      <c r="AE31" s="26">
        <v>34.8716135575674</v>
      </c>
      <c r="AF31" s="26">
        <v>19.795113771140802</v>
      </c>
      <c r="AG31" s="26">
        <v>94.512927767891696</v>
      </c>
      <c r="AH31" s="26">
        <v>104.84376334251399</v>
      </c>
      <c r="AI31" s="26">
        <v>60.639834930073903</v>
      </c>
      <c r="AJ31" s="26">
        <v>19.050595553499399</v>
      </c>
      <c r="AK31" s="26">
        <v>86.988248366007497</v>
      </c>
      <c r="AL31" s="61">
        <v>183.84051188068099</v>
      </c>
      <c r="AM31" s="108">
        <f t="shared" si="0"/>
        <v>3031.1948711289701</v>
      </c>
      <c r="AN31" s="25">
        <v>1633.5229736630399</v>
      </c>
      <c r="AO31" s="61">
        <v>2.0123570428623898</v>
      </c>
      <c r="AP31" s="108">
        <f t="shared" si="1"/>
        <v>1635.5353307058999</v>
      </c>
      <c r="AQ31" s="25">
        <v>0</v>
      </c>
      <c r="AR31" s="61">
        <v>0</v>
      </c>
      <c r="AS31" s="108">
        <f t="shared" si="2"/>
        <v>0</v>
      </c>
      <c r="AT31" s="63">
        <v>1852.8971800120501</v>
      </c>
      <c r="AU31" s="108">
        <f t="shared" si="3"/>
        <v>3488.4325107179502</v>
      </c>
      <c r="AV31" s="120">
        <f t="shared" si="4"/>
        <v>6519.6273818469199</v>
      </c>
    </row>
    <row r="32" spans="1:48">
      <c r="A32" s="27" t="s">
        <v>204</v>
      </c>
      <c r="B32" s="28" t="s">
        <v>205</v>
      </c>
      <c r="C32" s="28" t="s">
        <v>206</v>
      </c>
      <c r="D32" s="25">
        <v>9.9348071495996795</v>
      </c>
      <c r="E32" s="26">
        <v>5.4777213775051301</v>
      </c>
      <c r="F32" s="26">
        <v>7.6346348294298103</v>
      </c>
      <c r="G32" s="26">
        <v>15.261029901035201</v>
      </c>
      <c r="H32" s="26">
        <v>0.41888948235689599</v>
      </c>
      <c r="I32" s="26">
        <v>0.88458830902194896</v>
      </c>
      <c r="J32" s="26">
        <v>7.9560458639773998E-2</v>
      </c>
      <c r="K32" s="26">
        <v>0.14419768966819399</v>
      </c>
      <c r="L32" s="26">
        <v>0.882557531864269</v>
      </c>
      <c r="M32" s="26">
        <v>2.2937519826222901</v>
      </c>
      <c r="N32" s="26">
        <v>3.6898010729992099</v>
      </c>
      <c r="O32" s="26">
        <v>7.8074397948100902</v>
      </c>
      <c r="P32" s="26">
        <v>3.17696412261289</v>
      </c>
      <c r="Q32" s="26">
        <v>0.12999994157990299</v>
      </c>
      <c r="R32" s="26">
        <v>714.66523718716599</v>
      </c>
      <c r="S32" s="26">
        <v>2.2374553204777299</v>
      </c>
      <c r="T32" s="26">
        <v>104.349159696123</v>
      </c>
      <c r="U32" s="26">
        <v>29.010865498688201</v>
      </c>
      <c r="V32" s="26">
        <v>1519.9973127682399</v>
      </c>
      <c r="W32" s="26">
        <v>667.39210992723702</v>
      </c>
      <c r="X32" s="26">
        <v>3.6867580222063601</v>
      </c>
      <c r="Y32" s="26">
        <v>87.612106634722295</v>
      </c>
      <c r="Z32" s="26">
        <v>379.36442807093903</v>
      </c>
      <c r="AA32" s="26">
        <v>5.4502072201329703</v>
      </c>
      <c r="AB32" s="26">
        <v>322.47638286364997</v>
      </c>
      <c r="AC32" s="26">
        <v>141.071461950794</v>
      </c>
      <c r="AD32" s="26">
        <v>0.66813251096562298</v>
      </c>
      <c r="AE32" s="26">
        <v>184.685347035143</v>
      </c>
      <c r="AF32" s="26">
        <v>31.696003444779201</v>
      </c>
      <c r="AG32" s="26">
        <v>638.11601123346099</v>
      </c>
      <c r="AH32" s="26">
        <v>1019.7509263344</v>
      </c>
      <c r="AI32" s="26">
        <v>577.17081632330803</v>
      </c>
      <c r="AJ32" s="26">
        <v>463.69338785745498</v>
      </c>
      <c r="AK32" s="26">
        <v>560.50247532757601</v>
      </c>
      <c r="AL32" s="61">
        <v>942.54945445965905</v>
      </c>
      <c r="AM32" s="108">
        <f t="shared" si="0"/>
        <v>8453.9619833308698</v>
      </c>
      <c r="AN32" s="25">
        <v>41170.544762296202</v>
      </c>
      <c r="AO32" s="61">
        <v>307.49005205889</v>
      </c>
      <c r="AP32" s="108">
        <f t="shared" si="1"/>
        <v>41478.034814355102</v>
      </c>
      <c r="AQ32" s="25">
        <v>0</v>
      </c>
      <c r="AR32" s="61">
        <v>0</v>
      </c>
      <c r="AS32" s="108">
        <f t="shared" si="2"/>
        <v>0</v>
      </c>
      <c r="AT32" s="63">
        <v>44509.4469280544</v>
      </c>
      <c r="AU32" s="108">
        <f t="shared" si="3"/>
        <v>85987.481742409494</v>
      </c>
      <c r="AV32" s="120">
        <f t="shared" si="4"/>
        <v>94441.443725740406</v>
      </c>
    </row>
    <row r="33" spans="1:48">
      <c r="A33" s="27" t="s">
        <v>207</v>
      </c>
      <c r="B33" s="28" t="s">
        <v>208</v>
      </c>
      <c r="C33" s="28" t="s">
        <v>209</v>
      </c>
      <c r="D33" s="25">
        <v>2.3472778442822801</v>
      </c>
      <c r="E33" s="26">
        <v>15.917731019599801</v>
      </c>
      <c r="F33" s="26">
        <v>9.6573047844173505</v>
      </c>
      <c r="G33" s="26">
        <v>4.9562843274102901</v>
      </c>
      <c r="H33" s="26">
        <v>20.628246579680301</v>
      </c>
      <c r="I33" s="26">
        <v>0.175742729770587</v>
      </c>
      <c r="J33" s="26">
        <v>6.9066669924614903</v>
      </c>
      <c r="K33" s="26">
        <v>1.3568392490930901</v>
      </c>
      <c r="L33" s="26">
        <v>3.9825776542000799</v>
      </c>
      <c r="M33" s="26">
        <v>0.12705322479828801</v>
      </c>
      <c r="N33" s="26">
        <v>8.1708013887464492</v>
      </c>
      <c r="O33" s="26">
        <v>0.903935567667708</v>
      </c>
      <c r="P33" s="26">
        <v>8.4091069763831294E-2</v>
      </c>
      <c r="Q33" s="26">
        <v>0.41992238537010601</v>
      </c>
      <c r="R33" s="26">
        <v>66.692864598463103</v>
      </c>
      <c r="S33" s="26">
        <v>0.50721854454082005</v>
      </c>
      <c r="T33" s="26">
        <v>109.527188445589</v>
      </c>
      <c r="U33" s="26">
        <v>50.506402325842501</v>
      </c>
      <c r="V33" s="26">
        <v>51.054316454555703</v>
      </c>
      <c r="W33" s="26">
        <v>35.6025539599162</v>
      </c>
      <c r="X33" s="26">
        <v>0.83832666335022898</v>
      </c>
      <c r="Y33" s="26">
        <v>5.44445769157839</v>
      </c>
      <c r="Z33" s="26">
        <v>3613.7371096474299</v>
      </c>
      <c r="AA33" s="26">
        <v>5595.6269742706399</v>
      </c>
      <c r="AB33" s="26">
        <v>11.0418818093402</v>
      </c>
      <c r="AC33" s="26">
        <v>288.91277071445199</v>
      </c>
      <c r="AD33" s="26">
        <v>19.838995085864902</v>
      </c>
      <c r="AE33" s="26">
        <v>30.230780432224201</v>
      </c>
      <c r="AF33" s="26">
        <v>1402.2152196396401</v>
      </c>
      <c r="AG33" s="26">
        <v>430.49835321797502</v>
      </c>
      <c r="AH33" s="26">
        <v>893.17271491613201</v>
      </c>
      <c r="AI33" s="26">
        <v>479.41649249539802</v>
      </c>
      <c r="AJ33" s="26">
        <v>133.610422562168</v>
      </c>
      <c r="AK33" s="26">
        <v>210.397518623309</v>
      </c>
      <c r="AL33" s="61">
        <v>199.15292826554699</v>
      </c>
      <c r="AM33" s="108">
        <f t="shared" si="0"/>
        <v>13703.659965181199</v>
      </c>
      <c r="AN33" s="25">
        <v>13136.6337547067</v>
      </c>
      <c r="AO33" s="61">
        <v>1092.57572535999</v>
      </c>
      <c r="AP33" s="108">
        <f t="shared" si="1"/>
        <v>14229.2094800667</v>
      </c>
      <c r="AQ33" s="25">
        <v>0</v>
      </c>
      <c r="AR33" s="61">
        <v>7.1624406597194996</v>
      </c>
      <c r="AS33" s="108">
        <f t="shared" si="2"/>
        <v>7.1624406597194996</v>
      </c>
      <c r="AT33" s="63">
        <v>1006.08490486815</v>
      </c>
      <c r="AU33" s="108">
        <f t="shared" si="3"/>
        <v>15242.4568255946</v>
      </c>
      <c r="AV33" s="120">
        <f t="shared" si="4"/>
        <v>28946.116790775799</v>
      </c>
    </row>
    <row r="34" spans="1:48">
      <c r="A34" s="27" t="s">
        <v>210</v>
      </c>
      <c r="B34" s="28" t="s">
        <v>211</v>
      </c>
      <c r="C34" s="28" t="s">
        <v>212</v>
      </c>
      <c r="D34" s="25">
        <v>1.9231847612524</v>
      </c>
      <c r="E34" s="26">
        <v>97.168650329640698</v>
      </c>
      <c r="F34" s="26">
        <v>26.025449497989701</v>
      </c>
      <c r="G34" s="26">
        <v>128.851166467588</v>
      </c>
      <c r="H34" s="26">
        <v>39.870549026613801</v>
      </c>
      <c r="I34" s="26">
        <v>2.0648907066915001</v>
      </c>
      <c r="J34" s="26">
        <v>59.996450073387599</v>
      </c>
      <c r="K34" s="26">
        <v>45.489633556453001</v>
      </c>
      <c r="L34" s="26">
        <v>18.116413629431602</v>
      </c>
      <c r="M34" s="26">
        <v>13.5517566133868</v>
      </c>
      <c r="N34" s="26">
        <v>18.105571493698498</v>
      </c>
      <c r="O34" s="26">
        <v>474.610915124028</v>
      </c>
      <c r="P34" s="26">
        <v>26.262819865606101</v>
      </c>
      <c r="Q34" s="26">
        <v>50.431280396840002</v>
      </c>
      <c r="R34" s="26">
        <v>1431.4857362144701</v>
      </c>
      <c r="S34" s="26">
        <v>133.90545295455499</v>
      </c>
      <c r="T34" s="26">
        <v>1054.45187662072</v>
      </c>
      <c r="U34" s="26">
        <v>131.06544975829601</v>
      </c>
      <c r="V34" s="26">
        <v>266.16265837737598</v>
      </c>
      <c r="W34" s="26">
        <v>343.86348286203702</v>
      </c>
      <c r="X34" s="26">
        <v>287.60760046143798</v>
      </c>
      <c r="Y34" s="26">
        <v>227.840386621786</v>
      </c>
      <c r="Z34" s="26">
        <v>203.45488252921501</v>
      </c>
      <c r="AA34" s="26">
        <v>4662.9774776311897</v>
      </c>
      <c r="AB34" s="26">
        <v>63.622412245124103</v>
      </c>
      <c r="AC34" s="26">
        <v>1992.08143817167</v>
      </c>
      <c r="AD34" s="26">
        <v>223.25779671427699</v>
      </c>
      <c r="AE34" s="26">
        <v>196.36526975582501</v>
      </c>
      <c r="AF34" s="26">
        <v>111.470027985355</v>
      </c>
      <c r="AG34" s="26">
        <v>529.24796035099905</v>
      </c>
      <c r="AH34" s="26">
        <v>594.43493055975</v>
      </c>
      <c r="AI34" s="26">
        <v>343.56243492934198</v>
      </c>
      <c r="AJ34" s="26">
        <v>107.632967551178</v>
      </c>
      <c r="AK34" s="26">
        <v>492.07974261235699</v>
      </c>
      <c r="AL34" s="61">
        <v>1037.4688526857699</v>
      </c>
      <c r="AM34" s="108">
        <f t="shared" si="0"/>
        <v>15436.507569135299</v>
      </c>
      <c r="AN34" s="25">
        <v>36507.459041787297</v>
      </c>
      <c r="AO34" s="61">
        <v>0</v>
      </c>
      <c r="AP34" s="108">
        <f t="shared" si="1"/>
        <v>36507.459041787297</v>
      </c>
      <c r="AQ34" s="25">
        <v>0</v>
      </c>
      <c r="AR34" s="61">
        <v>0</v>
      </c>
      <c r="AS34" s="108">
        <f t="shared" si="2"/>
        <v>0</v>
      </c>
      <c r="AT34" s="63">
        <v>43511.844553650197</v>
      </c>
      <c r="AU34" s="108">
        <f t="shared" si="3"/>
        <v>80019.303595437494</v>
      </c>
      <c r="AV34" s="120">
        <f t="shared" si="4"/>
        <v>95455.811164572806</v>
      </c>
    </row>
    <row r="35" spans="1:48">
      <c r="A35" s="27" t="s">
        <v>213</v>
      </c>
      <c r="B35" s="28" t="s">
        <v>214</v>
      </c>
      <c r="C35" s="28" t="s">
        <v>215</v>
      </c>
      <c r="D35" s="25">
        <v>0</v>
      </c>
      <c r="E35" s="26">
        <v>11.3832187325254</v>
      </c>
      <c r="F35" s="26">
        <v>6.0563622703197204</v>
      </c>
      <c r="G35" s="26">
        <v>49.9985266356205</v>
      </c>
      <c r="H35" s="26">
        <v>224.62585338893101</v>
      </c>
      <c r="I35" s="26">
        <v>0.30346600445125799</v>
      </c>
      <c r="J35" s="26">
        <v>6.9578541978298398</v>
      </c>
      <c r="K35" s="26">
        <v>1.9268206924734499</v>
      </c>
      <c r="L35" s="26">
        <v>0.72133306160979105</v>
      </c>
      <c r="M35" s="26">
        <v>0.31267929997721</v>
      </c>
      <c r="N35" s="26">
        <v>3.8344814279447501</v>
      </c>
      <c r="O35" s="26">
        <v>26.5317765215148</v>
      </c>
      <c r="P35" s="26">
        <v>2.3744837083228201</v>
      </c>
      <c r="Q35" s="26">
        <v>34.686558641185499</v>
      </c>
      <c r="R35" s="26">
        <v>72.504689346805407</v>
      </c>
      <c r="S35" s="26">
        <v>0.74439398254009104</v>
      </c>
      <c r="T35" s="26">
        <v>27.309511930823302</v>
      </c>
      <c r="U35" s="26">
        <v>5.4304971941481597</v>
      </c>
      <c r="V35" s="26">
        <v>6.3077137021869598</v>
      </c>
      <c r="W35" s="26">
        <v>37.394351485257097</v>
      </c>
      <c r="X35" s="26">
        <v>0</v>
      </c>
      <c r="Y35" s="26">
        <v>28.825188875809602</v>
      </c>
      <c r="Z35" s="26">
        <v>26.152353125359401</v>
      </c>
      <c r="AA35" s="26">
        <v>1639.4262404605499</v>
      </c>
      <c r="AB35" s="26">
        <v>339.231151409517</v>
      </c>
      <c r="AC35" s="26">
        <v>1018.33451418982</v>
      </c>
      <c r="AD35" s="26">
        <v>20.6986638241756</v>
      </c>
      <c r="AE35" s="26">
        <v>130.62016054235499</v>
      </c>
      <c r="AF35" s="26">
        <v>29.321812910524201</v>
      </c>
      <c r="AG35" s="26">
        <v>75.006004587867395</v>
      </c>
      <c r="AH35" s="26">
        <v>209.67738386303699</v>
      </c>
      <c r="AI35" s="26">
        <v>306.82159110794498</v>
      </c>
      <c r="AJ35" s="26">
        <v>117.349257439334</v>
      </c>
      <c r="AK35" s="26">
        <v>30.781787578977799</v>
      </c>
      <c r="AL35" s="61">
        <v>197.95003483213901</v>
      </c>
      <c r="AM35" s="108">
        <f t="shared" si="0"/>
        <v>4689.6007169718796</v>
      </c>
      <c r="AN35" s="25">
        <v>0</v>
      </c>
      <c r="AO35" s="61">
        <v>209.659635264412</v>
      </c>
      <c r="AP35" s="108">
        <f t="shared" si="1"/>
        <v>209.659635264412</v>
      </c>
      <c r="AQ35" s="25">
        <v>1562.29709476011</v>
      </c>
      <c r="AR35" s="61">
        <v>0</v>
      </c>
      <c r="AS35" s="108">
        <f t="shared" si="2"/>
        <v>1562.29709476011</v>
      </c>
      <c r="AT35" s="63">
        <v>1538.9939096450701</v>
      </c>
      <c r="AU35" s="108">
        <f t="shared" si="3"/>
        <v>3310.9506396695901</v>
      </c>
      <c r="AV35" s="120">
        <f t="shared" si="4"/>
        <v>8000.5513566414702</v>
      </c>
    </row>
    <row r="36" spans="1:48">
      <c r="A36" s="27" t="s">
        <v>216</v>
      </c>
      <c r="B36" s="28" t="s">
        <v>217</v>
      </c>
      <c r="C36" s="28" t="s">
        <v>218</v>
      </c>
      <c r="D36" s="25">
        <v>311.93137640849898</v>
      </c>
      <c r="E36" s="26">
        <v>1223.9333906888501</v>
      </c>
      <c r="F36" s="26">
        <v>577.81909773184395</v>
      </c>
      <c r="G36" s="26">
        <v>781.87103346911101</v>
      </c>
      <c r="H36" s="26">
        <v>264.40360022832198</v>
      </c>
      <c r="I36" s="26">
        <v>302.16102008909201</v>
      </c>
      <c r="J36" s="26">
        <v>87.333711459623004</v>
      </c>
      <c r="K36" s="26">
        <v>581.18271174382903</v>
      </c>
      <c r="L36" s="26">
        <v>633.13586020283606</v>
      </c>
      <c r="M36" s="26">
        <v>15.5793648320305</v>
      </c>
      <c r="N36" s="26">
        <v>61.237344495006099</v>
      </c>
      <c r="O36" s="26">
        <v>1514.1537463857101</v>
      </c>
      <c r="P36" s="26">
        <v>412.70604262801203</v>
      </c>
      <c r="Q36" s="26">
        <v>424.51473915113598</v>
      </c>
      <c r="R36" s="26">
        <v>8588.3249649474092</v>
      </c>
      <c r="S36" s="26">
        <v>599.74384045444299</v>
      </c>
      <c r="T36" s="26">
        <v>8693.3648597850806</v>
      </c>
      <c r="U36" s="26">
        <v>2277.0929946872602</v>
      </c>
      <c r="V36" s="26">
        <v>258.00913235483802</v>
      </c>
      <c r="W36" s="26">
        <v>914.88254878909595</v>
      </c>
      <c r="X36" s="26">
        <v>175.14906807422901</v>
      </c>
      <c r="Y36" s="26">
        <v>1267.12104439789</v>
      </c>
      <c r="Z36" s="26">
        <v>437.88128075292002</v>
      </c>
      <c r="AA36" s="26">
        <v>480.76969103248399</v>
      </c>
      <c r="AB36" s="26">
        <v>110.107962266494</v>
      </c>
      <c r="AC36" s="26">
        <v>5435.8825267154998</v>
      </c>
      <c r="AD36" s="26">
        <v>6015.0228749036996</v>
      </c>
      <c r="AE36" s="26">
        <v>295.79615218816099</v>
      </c>
      <c r="AF36" s="26">
        <v>199.05503249328001</v>
      </c>
      <c r="AG36" s="26">
        <v>391.90353025614002</v>
      </c>
      <c r="AH36" s="26">
        <v>671.387672079406</v>
      </c>
      <c r="AI36" s="26">
        <v>1034.9439527681</v>
      </c>
      <c r="AJ36" s="26">
        <v>862.94647808925095</v>
      </c>
      <c r="AK36" s="26">
        <v>1051.2795686470499</v>
      </c>
      <c r="AL36" s="61">
        <v>1382.9521256612099</v>
      </c>
      <c r="AM36" s="108">
        <f t="shared" si="0"/>
        <v>48335.580340857799</v>
      </c>
      <c r="AN36" s="25">
        <v>14431.7849994973</v>
      </c>
      <c r="AO36" s="61">
        <v>0</v>
      </c>
      <c r="AP36" s="108">
        <f t="shared" si="1"/>
        <v>14431.7849994973</v>
      </c>
      <c r="AQ36" s="25">
        <v>0</v>
      </c>
      <c r="AR36" s="61">
        <v>0</v>
      </c>
      <c r="AS36" s="108">
        <f t="shared" si="2"/>
        <v>0</v>
      </c>
      <c r="AT36" s="63">
        <v>7766.67062337275</v>
      </c>
      <c r="AU36" s="108">
        <f t="shared" si="3"/>
        <v>22198.455622869998</v>
      </c>
      <c r="AV36" s="120">
        <f t="shared" si="4"/>
        <v>70534.035963727903</v>
      </c>
    </row>
    <row r="37" spans="1:48">
      <c r="A37" s="27" t="s">
        <v>219</v>
      </c>
      <c r="B37" s="29" t="s">
        <v>220</v>
      </c>
      <c r="C37" s="28" t="s">
        <v>221</v>
      </c>
      <c r="D37" s="25">
        <v>208.49818393336801</v>
      </c>
      <c r="E37" s="26">
        <v>274.31366583878702</v>
      </c>
      <c r="F37" s="26">
        <v>60.892203149176702</v>
      </c>
      <c r="G37" s="26">
        <v>1049.0781507653301</v>
      </c>
      <c r="H37" s="26">
        <v>229.81761918793899</v>
      </c>
      <c r="I37" s="26">
        <v>4.2173795179147504</v>
      </c>
      <c r="J37" s="26">
        <v>20.567475439634901</v>
      </c>
      <c r="K37" s="26">
        <v>80.417973125239399</v>
      </c>
      <c r="L37" s="26">
        <v>42.560110582770399</v>
      </c>
      <c r="M37" s="26">
        <v>72.544706863152101</v>
      </c>
      <c r="N37" s="26">
        <v>58.741962317211303</v>
      </c>
      <c r="O37" s="26">
        <v>174.41249140913001</v>
      </c>
      <c r="P37" s="26">
        <v>67.1841210764116</v>
      </c>
      <c r="Q37" s="26">
        <v>115.85296016933199</v>
      </c>
      <c r="R37" s="26">
        <v>4626.7542459899696</v>
      </c>
      <c r="S37" s="26">
        <v>236.630468146205</v>
      </c>
      <c r="T37" s="26">
        <v>1763.1251745581901</v>
      </c>
      <c r="U37" s="26">
        <v>986.02095160672002</v>
      </c>
      <c r="V37" s="26">
        <v>373.58802386740598</v>
      </c>
      <c r="W37" s="26">
        <v>919.54862192471103</v>
      </c>
      <c r="X37" s="26">
        <v>511.36648951093503</v>
      </c>
      <c r="Y37" s="26">
        <v>1017.38632367615</v>
      </c>
      <c r="Z37" s="26">
        <v>227.66564503748401</v>
      </c>
      <c r="AA37" s="26">
        <v>1875.81151439009</v>
      </c>
      <c r="AB37" s="26">
        <v>296.91438719414901</v>
      </c>
      <c r="AC37" s="26">
        <v>2904.8074676522601</v>
      </c>
      <c r="AD37" s="26">
        <v>132.54703622310399</v>
      </c>
      <c r="AE37" s="26">
        <v>862.89569946218398</v>
      </c>
      <c r="AF37" s="26">
        <v>777.767602612681</v>
      </c>
      <c r="AG37" s="26">
        <v>2304.4157930575798</v>
      </c>
      <c r="AH37" s="26">
        <v>226.951562206516</v>
      </c>
      <c r="AI37" s="26">
        <v>390.11667066683998</v>
      </c>
      <c r="AJ37" s="26">
        <v>6.4948737251162401</v>
      </c>
      <c r="AK37" s="26">
        <v>1036.80021846101</v>
      </c>
      <c r="AL37" s="61">
        <v>834.01045583405505</v>
      </c>
      <c r="AM37" s="108">
        <f t="shared" si="0"/>
        <v>24770.718229178801</v>
      </c>
      <c r="AN37" s="25">
        <v>85029.206269830698</v>
      </c>
      <c r="AO37" s="61">
        <v>343.27488005688701</v>
      </c>
      <c r="AP37" s="108">
        <f t="shared" si="1"/>
        <v>85372.481149887593</v>
      </c>
      <c r="AQ37" s="25">
        <v>0</v>
      </c>
      <c r="AR37" s="61">
        <v>0</v>
      </c>
      <c r="AS37" s="108">
        <f t="shared" si="2"/>
        <v>0</v>
      </c>
      <c r="AT37" s="63">
        <v>0</v>
      </c>
      <c r="AU37" s="108">
        <f t="shared" si="3"/>
        <v>85372.481149887593</v>
      </c>
      <c r="AV37" s="120">
        <f t="shared" si="4"/>
        <v>110143.19937906601</v>
      </c>
    </row>
    <row r="38" spans="1:48">
      <c r="A38" s="27" t="s">
        <v>222</v>
      </c>
      <c r="B38" s="28" t="s">
        <v>223</v>
      </c>
      <c r="C38" s="28" t="s">
        <v>224</v>
      </c>
      <c r="D38" s="25">
        <v>29.760305677041099</v>
      </c>
      <c r="E38" s="26">
        <v>144.22627285050501</v>
      </c>
      <c r="F38" s="26">
        <v>71.6798816625477</v>
      </c>
      <c r="G38" s="26">
        <v>177.67209057937799</v>
      </c>
      <c r="H38" s="26">
        <v>23.898584358969199</v>
      </c>
      <c r="I38" s="26">
        <v>92.523251553163703</v>
      </c>
      <c r="J38" s="26">
        <v>4.8654526910791303</v>
      </c>
      <c r="K38" s="26">
        <v>14.662272659604101</v>
      </c>
      <c r="L38" s="26">
        <v>10.142059195650599</v>
      </c>
      <c r="M38" s="26">
        <v>2.2844876998544299</v>
      </c>
      <c r="N38" s="26">
        <v>9.9753487057357901</v>
      </c>
      <c r="O38" s="26">
        <v>243.135509996259</v>
      </c>
      <c r="P38" s="26">
        <v>92.760969022824497</v>
      </c>
      <c r="Q38" s="26">
        <v>50.221054084133002</v>
      </c>
      <c r="R38" s="26">
        <v>14347.1440993416</v>
      </c>
      <c r="S38" s="26">
        <v>39.605687587959899</v>
      </c>
      <c r="T38" s="26">
        <v>686.14932745285603</v>
      </c>
      <c r="U38" s="26">
        <v>75.319630664962901</v>
      </c>
      <c r="V38" s="26">
        <v>7967.8873474552802</v>
      </c>
      <c r="W38" s="26">
        <v>644.05527499062703</v>
      </c>
      <c r="X38" s="26">
        <v>58.964291634579403</v>
      </c>
      <c r="Y38" s="26">
        <v>111.124201942176</v>
      </c>
      <c r="Z38" s="26">
        <v>347.734941306503</v>
      </c>
      <c r="AA38" s="26">
        <v>489.07193266974701</v>
      </c>
      <c r="AB38" s="26">
        <v>26.999570343249001</v>
      </c>
      <c r="AC38" s="26">
        <v>1966.6486143766599</v>
      </c>
      <c r="AD38" s="26">
        <v>39.569056887876698</v>
      </c>
      <c r="AE38" s="26">
        <v>2126.8891273591098</v>
      </c>
      <c r="AF38" s="26">
        <v>153.05323975703499</v>
      </c>
      <c r="AG38" s="26">
        <v>578.427100352823</v>
      </c>
      <c r="AH38" s="26">
        <v>31.031979647582698</v>
      </c>
      <c r="AI38" s="26">
        <v>31.186300292824999</v>
      </c>
      <c r="AJ38" s="26">
        <v>18.397276606980601</v>
      </c>
      <c r="AK38" s="26">
        <v>577.87254075442002</v>
      </c>
      <c r="AL38" s="61">
        <v>482.862837464449</v>
      </c>
      <c r="AM38" s="108">
        <f t="shared" si="0"/>
        <v>31767.801919626101</v>
      </c>
      <c r="AN38" s="25">
        <v>549.46700468927099</v>
      </c>
      <c r="AO38" s="61">
        <v>384.89862766840798</v>
      </c>
      <c r="AP38" s="108">
        <f t="shared" si="1"/>
        <v>934.36563235767903</v>
      </c>
      <c r="AQ38" s="25">
        <v>3150.9598446095802</v>
      </c>
      <c r="AR38" s="61">
        <v>0</v>
      </c>
      <c r="AS38" s="108">
        <f t="shared" si="2"/>
        <v>3150.9598446095802</v>
      </c>
      <c r="AT38" s="63">
        <v>4898.4121655476501</v>
      </c>
      <c r="AU38" s="108">
        <f t="shared" si="3"/>
        <v>8983.7376425149105</v>
      </c>
      <c r="AV38" s="120">
        <f t="shared" si="4"/>
        <v>40751.539562140999</v>
      </c>
    </row>
    <row r="39" spans="1:48">
      <c r="A39" s="27" t="s">
        <v>225</v>
      </c>
      <c r="B39" s="28" t="s">
        <v>226</v>
      </c>
      <c r="C39" s="28" t="s">
        <v>227</v>
      </c>
      <c r="D39" s="25">
        <v>723.87350841533396</v>
      </c>
      <c r="E39" s="26">
        <v>601.41613784013498</v>
      </c>
      <c r="F39" s="26">
        <v>116.770540977251</v>
      </c>
      <c r="G39" s="26">
        <v>106.47673249595501</v>
      </c>
      <c r="H39" s="26">
        <v>30.8414379486717</v>
      </c>
      <c r="I39" s="26">
        <v>0</v>
      </c>
      <c r="J39" s="26">
        <v>6.3790274337126798</v>
      </c>
      <c r="K39" s="26">
        <v>15.368681474041599</v>
      </c>
      <c r="L39" s="26">
        <v>6.7161764188858699</v>
      </c>
      <c r="M39" s="26">
        <v>24.4433161350196</v>
      </c>
      <c r="N39" s="26">
        <v>10.9162217901375</v>
      </c>
      <c r="O39" s="26">
        <v>132.84534115344999</v>
      </c>
      <c r="P39" s="26">
        <v>81.821530706522907</v>
      </c>
      <c r="Q39" s="26">
        <v>120.56237772104301</v>
      </c>
      <c r="R39" s="26">
        <v>890.10667810234202</v>
      </c>
      <c r="S39" s="26">
        <v>145.37966210678101</v>
      </c>
      <c r="T39" s="26">
        <v>653.54929376371194</v>
      </c>
      <c r="U39" s="26">
        <v>130.508978990678</v>
      </c>
      <c r="V39" s="26">
        <v>28.8780216593609</v>
      </c>
      <c r="W39" s="26">
        <v>285.273416524043</v>
      </c>
      <c r="X39" s="26">
        <v>219.17171132064101</v>
      </c>
      <c r="Y39" s="26">
        <v>93.103885288296496</v>
      </c>
      <c r="Z39" s="26">
        <v>523.57320688082302</v>
      </c>
      <c r="AA39" s="26">
        <v>2495.4465975257199</v>
      </c>
      <c r="AB39" s="26">
        <v>9.2193205727199992</v>
      </c>
      <c r="AC39" s="26">
        <v>1126.13379701294</v>
      </c>
      <c r="AD39" s="26">
        <v>179.18474858589499</v>
      </c>
      <c r="AE39" s="26">
        <v>310.798937158851</v>
      </c>
      <c r="AF39" s="26">
        <v>123.988799361609</v>
      </c>
      <c r="AG39" s="26">
        <v>341.784991492372</v>
      </c>
      <c r="AH39" s="26">
        <v>18.6682488974763</v>
      </c>
      <c r="AI39" s="26">
        <v>18.665533753797</v>
      </c>
      <c r="AJ39" s="26">
        <v>10.627620688877499</v>
      </c>
      <c r="AK39" s="26">
        <v>319.52923373094802</v>
      </c>
      <c r="AL39" s="61">
        <v>337.23908403153899</v>
      </c>
      <c r="AM39" s="108">
        <f t="shared" si="0"/>
        <v>10239.2627979596</v>
      </c>
      <c r="AN39" s="25">
        <v>611.031150721372</v>
      </c>
      <c r="AO39" s="61">
        <v>836.98423006737698</v>
      </c>
      <c r="AP39" s="108">
        <f t="shared" si="1"/>
        <v>1448.01538078875</v>
      </c>
      <c r="AQ39" s="25">
        <v>3376.0284049388401</v>
      </c>
      <c r="AR39" s="61">
        <v>1.70717945931146E-2</v>
      </c>
      <c r="AS39" s="108">
        <f t="shared" si="2"/>
        <v>3376.04547673343</v>
      </c>
      <c r="AT39" s="63">
        <v>5875.2358344926597</v>
      </c>
      <c r="AU39" s="108">
        <f t="shared" si="3"/>
        <v>10699.296692014799</v>
      </c>
      <c r="AV39" s="120">
        <f t="shared" si="4"/>
        <v>20938.559489974399</v>
      </c>
    </row>
    <row r="40" spans="1:48">
      <c r="A40" s="27" t="s">
        <v>228</v>
      </c>
      <c r="B40" s="28" t="s">
        <v>229</v>
      </c>
      <c r="C40" s="28" t="s">
        <v>230</v>
      </c>
      <c r="D40" s="25">
        <v>1.13622852978647E-2</v>
      </c>
      <c r="E40" s="26">
        <v>1873.3200744887699</v>
      </c>
      <c r="F40" s="26">
        <v>60.799986881376498</v>
      </c>
      <c r="G40" s="26">
        <v>278.85209415625297</v>
      </c>
      <c r="H40" s="26">
        <v>68.729420542528899</v>
      </c>
      <c r="I40" s="26">
        <v>0</v>
      </c>
      <c r="J40" s="26">
        <v>15.964485207369</v>
      </c>
      <c r="K40" s="26">
        <v>78.817952329765504</v>
      </c>
      <c r="L40" s="26">
        <v>53.142473078671998</v>
      </c>
      <c r="M40" s="26">
        <v>36.053347706012602</v>
      </c>
      <c r="N40" s="26">
        <v>18.832801367004901</v>
      </c>
      <c r="O40" s="26">
        <v>546.72026326513901</v>
      </c>
      <c r="P40" s="26">
        <v>296.40039363416099</v>
      </c>
      <c r="Q40" s="26">
        <v>157.85033787887801</v>
      </c>
      <c r="R40" s="26">
        <v>9579.2843648968701</v>
      </c>
      <c r="S40" s="26">
        <v>100.53891097194899</v>
      </c>
      <c r="T40" s="26">
        <v>1846.06761020677</v>
      </c>
      <c r="U40" s="26">
        <v>187.794456312596</v>
      </c>
      <c r="V40" s="26">
        <v>11965.8758843286</v>
      </c>
      <c r="W40" s="26">
        <v>963.50435312371906</v>
      </c>
      <c r="X40" s="26">
        <v>253.292386080347</v>
      </c>
      <c r="Y40" s="26">
        <v>354.41112856792898</v>
      </c>
      <c r="Z40" s="26">
        <v>500.20565671249699</v>
      </c>
      <c r="AA40" s="26">
        <v>4596.9577857788699</v>
      </c>
      <c r="AB40" s="26">
        <v>43.34596438845</v>
      </c>
      <c r="AC40" s="26">
        <v>996.32916031408797</v>
      </c>
      <c r="AD40" s="26">
        <v>161.71111233580601</v>
      </c>
      <c r="AE40" s="26">
        <v>1514.81239255478</v>
      </c>
      <c r="AF40" s="26">
        <v>164.83917139858099</v>
      </c>
      <c r="AG40" s="26">
        <v>1494.62853179888</v>
      </c>
      <c r="AH40" s="26">
        <v>187.39927149747501</v>
      </c>
      <c r="AI40" s="26">
        <v>59.627924105729598</v>
      </c>
      <c r="AJ40" s="26">
        <v>93.550537219794293</v>
      </c>
      <c r="AK40" s="26">
        <v>291.17756537369098</v>
      </c>
      <c r="AL40" s="61">
        <v>562.55125970554502</v>
      </c>
      <c r="AM40" s="108">
        <f t="shared" si="0"/>
        <v>39403.400420494203</v>
      </c>
      <c r="AN40" s="25">
        <v>11283.7040371733</v>
      </c>
      <c r="AO40" s="61">
        <v>646.25328188690401</v>
      </c>
      <c r="AP40" s="108">
        <f t="shared" si="1"/>
        <v>11929.9573190602</v>
      </c>
      <c r="AQ40" s="25">
        <v>0</v>
      </c>
      <c r="AR40" s="61">
        <v>0</v>
      </c>
      <c r="AS40" s="108">
        <f t="shared" si="2"/>
        <v>0</v>
      </c>
      <c r="AT40" s="63">
        <v>9375.8118127007292</v>
      </c>
      <c r="AU40" s="108">
        <f t="shared" si="3"/>
        <v>21305.769131760899</v>
      </c>
      <c r="AV40" s="120">
        <f t="shared" si="4"/>
        <v>60709.169552255102</v>
      </c>
    </row>
    <row r="41" spans="1:48">
      <c r="A41" s="27" t="s">
        <v>231</v>
      </c>
      <c r="B41" s="28" t="s">
        <v>232</v>
      </c>
      <c r="C41" s="28" t="s">
        <v>233</v>
      </c>
      <c r="D41" s="25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0</v>
      </c>
      <c r="S41" s="26">
        <v>0</v>
      </c>
      <c r="T41" s="26">
        <v>0</v>
      </c>
      <c r="U41" s="26">
        <v>0</v>
      </c>
      <c r="V41" s="26">
        <v>0</v>
      </c>
      <c r="W41" s="26">
        <v>0</v>
      </c>
      <c r="X41" s="26">
        <v>0</v>
      </c>
      <c r="Y41" s="26">
        <v>0</v>
      </c>
      <c r="Z41" s="26">
        <v>59.486010703270999</v>
      </c>
      <c r="AA41" s="26">
        <v>0</v>
      </c>
      <c r="AB41" s="26">
        <v>0</v>
      </c>
      <c r="AC41" s="26">
        <v>0</v>
      </c>
      <c r="AD41" s="26">
        <v>0</v>
      </c>
      <c r="AE41" s="26">
        <v>0</v>
      </c>
      <c r="AF41" s="26">
        <v>5.9258408141036799E-2</v>
      </c>
      <c r="AG41" s="26">
        <v>0</v>
      </c>
      <c r="AH41" s="26">
        <v>1566.23892166105</v>
      </c>
      <c r="AI41" s="26">
        <v>401.1826834698</v>
      </c>
      <c r="AJ41" s="26">
        <v>91.812184538927099</v>
      </c>
      <c r="AK41" s="26">
        <v>120.557688282508</v>
      </c>
      <c r="AL41" s="61">
        <v>114.574312817655</v>
      </c>
      <c r="AM41" s="108">
        <f t="shared" si="0"/>
        <v>2353.91105988135</v>
      </c>
      <c r="AN41" s="25">
        <v>319.52942082035901</v>
      </c>
      <c r="AO41" s="61">
        <v>65347.743491403802</v>
      </c>
      <c r="AP41" s="108">
        <f t="shared" si="1"/>
        <v>65667.272912224202</v>
      </c>
      <c r="AQ41" s="25">
        <v>0</v>
      </c>
      <c r="AR41" s="61">
        <v>0</v>
      </c>
      <c r="AS41" s="108">
        <f t="shared" si="2"/>
        <v>0</v>
      </c>
      <c r="AT41" s="63">
        <v>5367.1471513545603</v>
      </c>
      <c r="AU41" s="108">
        <f t="shared" si="3"/>
        <v>71034.420063578698</v>
      </c>
      <c r="AV41" s="120">
        <f t="shared" si="4"/>
        <v>73388.331123460099</v>
      </c>
    </row>
    <row r="42" spans="1:48">
      <c r="A42" s="27" t="s">
        <v>234</v>
      </c>
      <c r="B42" s="28" t="s">
        <v>235</v>
      </c>
      <c r="C42" s="28" t="s">
        <v>236</v>
      </c>
      <c r="D42" s="25">
        <v>0</v>
      </c>
      <c r="E42" s="26">
        <v>51.687264861360198</v>
      </c>
      <c r="F42" s="26">
        <v>0.96697896028834696</v>
      </c>
      <c r="G42" s="26">
        <v>9.8807029080929194</v>
      </c>
      <c r="H42" s="26">
        <v>9.0906213336281599E-2</v>
      </c>
      <c r="I42" s="26">
        <v>0</v>
      </c>
      <c r="J42" s="26">
        <v>4.2678722601040699E-2</v>
      </c>
      <c r="K42" s="26">
        <v>7.6109702283137307E-2</v>
      </c>
      <c r="L42" s="26">
        <v>6.6057336826627705E-2</v>
      </c>
      <c r="M42" s="26">
        <v>0</v>
      </c>
      <c r="N42" s="26">
        <v>10.7831339546786</v>
      </c>
      <c r="O42" s="26">
        <v>0.24814555122336701</v>
      </c>
      <c r="P42" s="26">
        <v>0</v>
      </c>
      <c r="Q42" s="26">
        <v>0.93938671707114896</v>
      </c>
      <c r="R42" s="26">
        <v>193.16416584911201</v>
      </c>
      <c r="S42" s="26">
        <v>0.53819241571186105</v>
      </c>
      <c r="T42" s="26">
        <v>20.809660087422401</v>
      </c>
      <c r="U42" s="26">
        <v>2.2708691504358498</v>
      </c>
      <c r="V42" s="26">
        <v>91.852279127030002</v>
      </c>
      <c r="W42" s="26">
        <v>37.778638514129398</v>
      </c>
      <c r="X42" s="26">
        <v>0</v>
      </c>
      <c r="Y42" s="26">
        <v>6.3834509389063099</v>
      </c>
      <c r="Z42" s="26">
        <v>68.587746023547098</v>
      </c>
      <c r="AA42" s="26">
        <v>0.89604195601577896</v>
      </c>
      <c r="AB42" s="26">
        <v>1.0105757537451401</v>
      </c>
      <c r="AC42" s="26">
        <v>348.53303886180299</v>
      </c>
      <c r="AD42" s="26">
        <v>1.22422852421911</v>
      </c>
      <c r="AE42" s="26">
        <v>102.277033721583</v>
      </c>
      <c r="AF42" s="26">
        <v>95.537612001506801</v>
      </c>
      <c r="AG42" s="26">
        <v>75.937339443093904</v>
      </c>
      <c r="AH42" s="26">
        <v>539.25774391715595</v>
      </c>
      <c r="AI42" s="26">
        <v>86.7260503284066</v>
      </c>
      <c r="AJ42" s="26">
        <v>18.105954386703999</v>
      </c>
      <c r="AK42" s="26">
        <v>137.71153699529401</v>
      </c>
      <c r="AL42" s="61">
        <v>14.036636262346301</v>
      </c>
      <c r="AM42" s="108">
        <f t="shared" si="0"/>
        <v>1917.4201591859301</v>
      </c>
      <c r="AN42" s="25">
        <v>27463.648687773901</v>
      </c>
      <c r="AO42" s="61">
        <v>39719.547655157701</v>
      </c>
      <c r="AP42" s="108">
        <f t="shared" si="1"/>
        <v>67183.196342931595</v>
      </c>
      <c r="AQ42" s="25">
        <v>0</v>
      </c>
      <c r="AR42" s="61">
        <v>0</v>
      </c>
      <c r="AS42" s="108">
        <f t="shared" si="2"/>
        <v>0</v>
      </c>
      <c r="AT42" s="63">
        <v>1514.1913340132101</v>
      </c>
      <c r="AU42" s="108">
        <f t="shared" si="3"/>
        <v>68697.387676944796</v>
      </c>
      <c r="AV42" s="120">
        <f t="shared" si="4"/>
        <v>70614.807836130698</v>
      </c>
    </row>
    <row r="43" spans="1:48">
      <c r="A43" s="27" t="s">
        <v>237</v>
      </c>
      <c r="B43" s="28" t="s">
        <v>238</v>
      </c>
      <c r="C43" s="28" t="s">
        <v>239</v>
      </c>
      <c r="D43" s="25">
        <v>0</v>
      </c>
      <c r="E43" s="26">
        <v>10.0717312040011</v>
      </c>
      <c r="F43" s="26">
        <v>0.18844292412313199</v>
      </c>
      <c r="G43" s="26">
        <v>1.93253598204432</v>
      </c>
      <c r="H43" s="26">
        <v>1.74224934455048E-2</v>
      </c>
      <c r="I43" s="26">
        <v>0</v>
      </c>
      <c r="J43" s="26">
        <v>8.3147291692239004E-3</v>
      </c>
      <c r="K43" s="26">
        <v>1.49714580288129E-2</v>
      </c>
      <c r="L43" s="26">
        <v>1.3315903055977201E-2</v>
      </c>
      <c r="M43" s="26">
        <v>0</v>
      </c>
      <c r="N43" s="26">
        <v>2.1025492846646499</v>
      </c>
      <c r="O43" s="26">
        <v>4.8115224740802098E-2</v>
      </c>
      <c r="P43" s="26">
        <v>0</v>
      </c>
      <c r="Q43" s="26">
        <v>0.184164845178061</v>
      </c>
      <c r="R43" s="26">
        <v>37.615554758100501</v>
      </c>
      <c r="S43" s="26">
        <v>0.10472755477475</v>
      </c>
      <c r="T43" s="26">
        <v>4.0684848528984396</v>
      </c>
      <c r="U43" s="26">
        <v>0.44237738751470101</v>
      </c>
      <c r="V43" s="26">
        <v>17.958985187952401</v>
      </c>
      <c r="W43" s="26">
        <v>7.6237514634319004</v>
      </c>
      <c r="X43" s="26">
        <v>0</v>
      </c>
      <c r="Y43" s="26">
        <v>1.2439610462894599</v>
      </c>
      <c r="Z43" s="26">
        <v>24.482710871297201</v>
      </c>
      <c r="AA43" s="26">
        <v>0.172601663627339</v>
      </c>
      <c r="AB43" s="26">
        <v>0.23192180503358301</v>
      </c>
      <c r="AC43" s="26">
        <v>0.114794250804227</v>
      </c>
      <c r="AD43" s="26">
        <v>0.232202062207192</v>
      </c>
      <c r="AE43" s="26">
        <v>19.922913638776599</v>
      </c>
      <c r="AF43" s="26">
        <v>18.621199472492801</v>
      </c>
      <c r="AG43" s="26">
        <v>14.950202086084399</v>
      </c>
      <c r="AH43" s="26">
        <v>193.04451732366499</v>
      </c>
      <c r="AI43" s="26">
        <v>33.191041790435797</v>
      </c>
      <c r="AJ43" s="26">
        <v>9.8959921954310506</v>
      </c>
      <c r="AK43" s="26">
        <v>348.50708613035698</v>
      </c>
      <c r="AL43" s="61">
        <v>480.65528593457401</v>
      </c>
      <c r="AM43" s="108">
        <f t="shared" si="0"/>
        <v>1227.6618755242</v>
      </c>
      <c r="AN43" s="25">
        <v>25682.049587004502</v>
      </c>
      <c r="AO43" s="61">
        <v>29559.049541236898</v>
      </c>
      <c r="AP43" s="108">
        <f t="shared" si="1"/>
        <v>55241.099128241403</v>
      </c>
      <c r="AQ43" s="25">
        <v>0</v>
      </c>
      <c r="AR43" s="61">
        <v>0</v>
      </c>
      <c r="AS43" s="108">
        <f t="shared" si="2"/>
        <v>0</v>
      </c>
      <c r="AT43" s="63">
        <v>3381.3008012486398</v>
      </c>
      <c r="AU43" s="108">
        <f t="shared" si="3"/>
        <v>58622.399929489999</v>
      </c>
      <c r="AV43" s="120">
        <f t="shared" si="4"/>
        <v>59850.0618050142</v>
      </c>
    </row>
    <row r="44" spans="1:48" s="1" customFormat="1">
      <c r="A44" s="27" t="s">
        <v>240</v>
      </c>
      <c r="B44" s="28" t="s">
        <v>241</v>
      </c>
      <c r="C44" s="28" t="s">
        <v>131</v>
      </c>
      <c r="D44" s="25">
        <v>9.5971304513603195E-2</v>
      </c>
      <c r="E44" s="26">
        <v>0.30512330679322702</v>
      </c>
      <c r="F44" s="26">
        <v>2.8052216690264802E-2</v>
      </c>
      <c r="G44" s="26">
        <v>0.13859616763246599</v>
      </c>
      <c r="H44" s="26">
        <v>4.4258129907801596E-3</v>
      </c>
      <c r="I44" s="26">
        <v>0</v>
      </c>
      <c r="J44" s="26">
        <v>1.65908580550482E-3</v>
      </c>
      <c r="K44" s="26">
        <v>5.8310891441909598E-3</v>
      </c>
      <c r="L44" s="26">
        <v>2.3750577653012101E-2</v>
      </c>
      <c r="M44" s="26">
        <v>1.7718621390657098E-5</v>
      </c>
      <c r="N44" s="26">
        <v>0.304252706765412</v>
      </c>
      <c r="O44" s="26">
        <v>4.7607089907046596E-3</v>
      </c>
      <c r="P44" s="26">
        <v>9.4542132619133805E-4</v>
      </c>
      <c r="Q44" s="26">
        <v>1.1479466361695299E-2</v>
      </c>
      <c r="R44" s="26">
        <v>1.83777500552599</v>
      </c>
      <c r="S44" s="26">
        <v>1.40060591006288E-2</v>
      </c>
      <c r="T44" s="26">
        <v>0.438776374741572</v>
      </c>
      <c r="U44" s="26">
        <v>3.5335339953371299E-2</v>
      </c>
      <c r="V44" s="26">
        <v>0.51309831044237797</v>
      </c>
      <c r="W44" s="26">
        <v>0.5205144961314</v>
      </c>
      <c r="X44" s="26">
        <v>7.1789405762339299E-4</v>
      </c>
      <c r="Y44" s="26">
        <v>5.6089243530993503E-2</v>
      </c>
      <c r="Z44" s="26">
        <v>57.1956242093501</v>
      </c>
      <c r="AA44" s="26">
        <v>4.3919273675802001E-3</v>
      </c>
      <c r="AB44" s="26">
        <v>4.1120407428643299E-2</v>
      </c>
      <c r="AC44" s="26">
        <v>15.3775724356023</v>
      </c>
      <c r="AD44" s="26">
        <v>1.1488641394804201E-2</v>
      </c>
      <c r="AE44" s="26">
        <v>8.1983582570800406E-2</v>
      </c>
      <c r="AF44" s="26">
        <v>0.12688530768876</v>
      </c>
      <c r="AG44" s="26">
        <v>0.26754102504133698</v>
      </c>
      <c r="AH44" s="26">
        <v>408.961597090976</v>
      </c>
      <c r="AI44" s="26">
        <v>69.770832264425707</v>
      </c>
      <c r="AJ44" s="26">
        <v>20.394000754773302</v>
      </c>
      <c r="AK44" s="26">
        <v>616.18295371119098</v>
      </c>
      <c r="AL44" s="61">
        <v>8.7524852202119607</v>
      </c>
      <c r="AM44" s="108">
        <f t="shared" si="0"/>
        <v>1201.5096548847901</v>
      </c>
      <c r="AN44" s="25">
        <v>26118.286132179899</v>
      </c>
      <c r="AO44" s="61">
        <v>2188.4129488521198</v>
      </c>
      <c r="AP44" s="108">
        <f t="shared" si="1"/>
        <v>28306.699081031999</v>
      </c>
      <c r="AQ44" s="25">
        <v>0</v>
      </c>
      <c r="AR44" s="61">
        <v>6.4293809338095602E-3</v>
      </c>
      <c r="AS44" s="108">
        <f t="shared" si="2"/>
        <v>6.4293809338095602E-3</v>
      </c>
      <c r="AT44" s="63">
        <v>17094.6579193654</v>
      </c>
      <c r="AU44" s="108">
        <f t="shared" si="3"/>
        <v>45401.363429778401</v>
      </c>
      <c r="AV44" s="120">
        <f t="shared" si="4"/>
        <v>46602.873084663101</v>
      </c>
    </row>
    <row r="45" spans="1:48" s="1" customFormat="1">
      <c r="A45" s="27" t="s">
        <v>242</v>
      </c>
      <c r="B45" s="28" t="s">
        <v>243</v>
      </c>
      <c r="C45" s="28" t="s">
        <v>132</v>
      </c>
      <c r="D45" s="25">
        <v>0</v>
      </c>
      <c r="E45" s="26">
        <v>0.187233384995246</v>
      </c>
      <c r="F45" s="26">
        <v>24.628809750347202</v>
      </c>
      <c r="G45" s="26">
        <v>0.27256463319746599</v>
      </c>
      <c r="H45" s="26">
        <v>2.0690484316455801E-2</v>
      </c>
      <c r="I45" s="26">
        <v>0</v>
      </c>
      <c r="J45" s="26">
        <v>1.4896840107481301E-3</v>
      </c>
      <c r="K45" s="26">
        <v>6.1119172080034102E-3</v>
      </c>
      <c r="L45" s="26">
        <v>1.8470218062350201E-2</v>
      </c>
      <c r="M45" s="26">
        <v>0</v>
      </c>
      <c r="N45" s="26">
        <v>64.840358662182496</v>
      </c>
      <c r="O45" s="26">
        <v>2.8712875214116199E-2</v>
      </c>
      <c r="P45" s="26">
        <v>0</v>
      </c>
      <c r="Q45" s="26">
        <v>5.89163852519645E-3</v>
      </c>
      <c r="R45" s="26">
        <v>3.7021881363375999</v>
      </c>
      <c r="S45" s="26">
        <v>5.1286435781387703E-2</v>
      </c>
      <c r="T45" s="26">
        <v>358.53492501949199</v>
      </c>
      <c r="U45" s="26">
        <v>210.824626472266</v>
      </c>
      <c r="V45" s="26">
        <v>0.32726435279975902</v>
      </c>
      <c r="W45" s="26">
        <v>1.71940820024306</v>
      </c>
      <c r="X45" s="26">
        <v>0</v>
      </c>
      <c r="Y45" s="26">
        <v>0.26374339857012602</v>
      </c>
      <c r="Z45" s="26">
        <v>0.90996829919893796</v>
      </c>
      <c r="AA45" s="26">
        <v>0.44883702879583898</v>
      </c>
      <c r="AB45" s="26">
        <v>50.643596894616998</v>
      </c>
      <c r="AC45" s="26">
        <v>40.621917973706999</v>
      </c>
      <c r="AD45" s="26">
        <v>5.9828963749032398E-2</v>
      </c>
      <c r="AE45" s="26">
        <v>1.0345575660833599</v>
      </c>
      <c r="AF45" s="26">
        <v>0.96623022269957604</v>
      </c>
      <c r="AG45" s="26">
        <v>1.7890665167786599</v>
      </c>
      <c r="AH45" s="26">
        <v>9.3188283970348298</v>
      </c>
      <c r="AI45" s="26">
        <v>12.622780762480399</v>
      </c>
      <c r="AJ45" s="26">
        <v>4.7779893770300204</v>
      </c>
      <c r="AK45" s="26">
        <v>1.0785911458111099</v>
      </c>
      <c r="AL45" s="61">
        <v>29.860464762159801</v>
      </c>
      <c r="AM45" s="108">
        <f t="shared" si="0"/>
        <v>819.56643317369503</v>
      </c>
      <c r="AN45" s="25">
        <v>25309.751237923199</v>
      </c>
      <c r="AO45" s="61">
        <v>1993.0881145856799</v>
      </c>
      <c r="AP45" s="108">
        <f t="shared" si="1"/>
        <v>27302.839352508901</v>
      </c>
      <c r="AQ45" s="25">
        <v>0</v>
      </c>
      <c r="AR45" s="61">
        <v>0</v>
      </c>
      <c r="AS45" s="108">
        <f t="shared" si="2"/>
        <v>0</v>
      </c>
      <c r="AT45" s="63">
        <v>5023.1778003107202</v>
      </c>
      <c r="AU45" s="108">
        <f t="shared" si="3"/>
        <v>32326.017152819601</v>
      </c>
      <c r="AV45" s="120">
        <f t="shared" si="4"/>
        <v>33145.583585993299</v>
      </c>
    </row>
    <row r="46" spans="1:48" s="1" customFormat="1">
      <c r="A46" s="97" t="s">
        <v>244</v>
      </c>
      <c r="B46" s="98" t="s">
        <v>282</v>
      </c>
      <c r="C46" s="99" t="s">
        <v>283</v>
      </c>
      <c r="D46" s="98">
        <f>SUM(D11:D45)</f>
        <v>99683.221525602596</v>
      </c>
      <c r="E46" s="100">
        <f t="shared" ref="E46:AV46" si="5">SUM(E11:E45)</f>
        <v>51187.657836993501</v>
      </c>
      <c r="F46" s="100">
        <f t="shared" si="5"/>
        <v>36965.988800769199</v>
      </c>
      <c r="G46" s="100">
        <f t="shared" si="5"/>
        <v>20089.8977941673</v>
      </c>
      <c r="H46" s="100">
        <f t="shared" si="5"/>
        <v>10240.7818678454</v>
      </c>
      <c r="I46" s="100">
        <f t="shared" si="5"/>
        <v>11398.8703511812</v>
      </c>
      <c r="J46" s="100">
        <f t="shared" si="5"/>
        <v>4418.7778512402001</v>
      </c>
      <c r="K46" s="100">
        <f t="shared" si="5"/>
        <v>34846.594855489398</v>
      </c>
      <c r="L46" s="100">
        <f t="shared" si="5"/>
        <v>39705.375710288499</v>
      </c>
      <c r="M46" s="100">
        <f t="shared" si="5"/>
        <v>1462.33227873173</v>
      </c>
      <c r="N46" s="100">
        <f t="shared" si="5"/>
        <v>7694.5090777231499</v>
      </c>
      <c r="O46" s="100">
        <f t="shared" si="5"/>
        <v>10563.5377696838</v>
      </c>
      <c r="P46" s="100">
        <f t="shared" si="5"/>
        <v>4255.6271256674199</v>
      </c>
      <c r="Q46" s="100">
        <f t="shared" si="5"/>
        <v>19244.449578851501</v>
      </c>
      <c r="R46" s="100">
        <f t="shared" si="5"/>
        <v>297323.09135578299</v>
      </c>
      <c r="S46" s="100">
        <f t="shared" si="5"/>
        <v>3170.5042346242699</v>
      </c>
      <c r="T46" s="100">
        <f t="shared" si="5"/>
        <v>56015.5183156602</v>
      </c>
      <c r="U46" s="100">
        <f t="shared" si="5"/>
        <v>21054.2934591636</v>
      </c>
      <c r="V46" s="100">
        <f t="shared" si="5"/>
        <v>40892.947806530698</v>
      </c>
      <c r="W46" s="100">
        <f t="shared" si="5"/>
        <v>22911.471565867301</v>
      </c>
      <c r="X46" s="100">
        <f t="shared" si="5"/>
        <v>4833.5398504454497</v>
      </c>
      <c r="Y46" s="100">
        <f t="shared" si="5"/>
        <v>25421.874312199699</v>
      </c>
      <c r="Z46" s="100">
        <f t="shared" si="5"/>
        <v>10177.539683504599</v>
      </c>
      <c r="AA46" s="100">
        <f t="shared" si="5"/>
        <v>50420.817407217</v>
      </c>
      <c r="AB46" s="100">
        <f t="shared" si="5"/>
        <v>2633.6520612303002</v>
      </c>
      <c r="AC46" s="100">
        <f t="shared" si="5"/>
        <v>18560.740125811801</v>
      </c>
      <c r="AD46" s="100">
        <f t="shared" si="5"/>
        <v>13955.6457499117</v>
      </c>
      <c r="AE46" s="100">
        <f t="shared" si="5"/>
        <v>18616.418412299401</v>
      </c>
      <c r="AF46" s="100">
        <f t="shared" si="5"/>
        <v>7928.4418919523496</v>
      </c>
      <c r="AG46" s="100">
        <f t="shared" si="5"/>
        <v>22541.554042522999</v>
      </c>
      <c r="AH46" s="100">
        <f t="shared" si="5"/>
        <v>19681.167778773699</v>
      </c>
      <c r="AI46" s="100">
        <f t="shared" si="5"/>
        <v>11579.000151350399</v>
      </c>
      <c r="AJ46" s="100">
        <f t="shared" si="5"/>
        <v>15363.1223093811</v>
      </c>
      <c r="AK46" s="100">
        <f t="shared" si="5"/>
        <v>8189.3969885714296</v>
      </c>
      <c r="AL46" s="109">
        <f t="shared" si="5"/>
        <v>13535.0426177218</v>
      </c>
      <c r="AM46" s="108">
        <f t="shared" si="5"/>
        <v>1036563.40254476</v>
      </c>
      <c r="AN46" s="98">
        <f t="shared" si="5"/>
        <v>1032075.58282129</v>
      </c>
      <c r="AO46" s="109">
        <f t="shared" si="5"/>
        <v>146715.69463559001</v>
      </c>
      <c r="AP46" s="108">
        <f t="shared" si="5"/>
        <v>1178791.2774568801</v>
      </c>
      <c r="AQ46" s="98">
        <f t="shared" si="5"/>
        <v>366812.76971654198</v>
      </c>
      <c r="AR46" s="109">
        <f t="shared" si="5"/>
        <v>35626.350925576597</v>
      </c>
      <c r="AS46" s="108">
        <f t="shared" si="5"/>
        <v>402439.12064211798</v>
      </c>
      <c r="AT46" s="121">
        <f t="shared" si="5"/>
        <v>444514.35802755901</v>
      </c>
      <c r="AU46" s="122">
        <f t="shared" si="5"/>
        <v>2025744.75612655</v>
      </c>
      <c r="AV46" s="120">
        <f t="shared" si="5"/>
        <v>3062308.1586713102</v>
      </c>
    </row>
    <row r="47" spans="1:48" s="1" customFormat="1">
      <c r="A47" s="101" t="s">
        <v>284</v>
      </c>
      <c r="B47" s="102" t="s">
        <v>285</v>
      </c>
      <c r="C47" s="102" t="s">
        <v>286</v>
      </c>
      <c r="D47" s="103">
        <v>250125.94934486799</v>
      </c>
      <c r="E47" s="103">
        <v>60194.954508616698</v>
      </c>
      <c r="F47" s="103">
        <v>10196.7419251602</v>
      </c>
      <c r="G47" s="103">
        <v>17445.991582164101</v>
      </c>
      <c r="H47" s="103">
        <v>6286.3089670156396</v>
      </c>
      <c r="I47" s="103">
        <v>-2139.59364524903</v>
      </c>
      <c r="J47" s="103">
        <v>1679.21074039311</v>
      </c>
      <c r="K47" s="103">
        <v>11383.910225452701</v>
      </c>
      <c r="L47" s="103">
        <v>10726.494799964599</v>
      </c>
      <c r="M47" s="103">
        <v>1522.27046909927</v>
      </c>
      <c r="N47" s="103">
        <v>4400.2554855672397</v>
      </c>
      <c r="O47" s="103">
        <v>22297.962253992999</v>
      </c>
      <c r="P47" s="103">
        <v>4953.4685996777698</v>
      </c>
      <c r="Q47" s="103">
        <v>4719.7266998525802</v>
      </c>
      <c r="R47" s="103">
        <v>151792.709450967</v>
      </c>
      <c r="S47" s="103">
        <v>7907.0555910593603</v>
      </c>
      <c r="T47" s="103">
        <v>83543.114607856696</v>
      </c>
      <c r="U47" s="103">
        <v>52119.696216936703</v>
      </c>
      <c r="V47" s="103">
        <v>26636.756763767102</v>
      </c>
      <c r="W47" s="103">
        <v>24199.314798487299</v>
      </c>
      <c r="X47" s="103">
        <v>5333.32222483635</v>
      </c>
      <c r="Y47" s="103">
        <v>24532.650740211699</v>
      </c>
      <c r="Z47" s="103">
        <v>10923.903910732501</v>
      </c>
      <c r="AA47" s="103">
        <v>27249.4580752293</v>
      </c>
      <c r="AB47" s="103">
        <v>3561.4973936995302</v>
      </c>
      <c r="AC47" s="103">
        <v>32133.176936411099</v>
      </c>
      <c r="AD47" s="103">
        <v>79882.766769117094</v>
      </c>
      <c r="AE47" s="103">
        <v>22144.320206441302</v>
      </c>
      <c r="AF47" s="103">
        <v>6123.9274885373397</v>
      </c>
      <c r="AG47" s="103">
        <v>23577.662835559699</v>
      </c>
      <c r="AH47" s="103">
        <v>53715.8030768975</v>
      </c>
      <c r="AI47" s="103">
        <v>57693.539887356601</v>
      </c>
      <c r="AJ47" s="103">
        <v>33254.6579224835</v>
      </c>
      <c r="AK47" s="103">
        <v>11809.0243752396</v>
      </c>
      <c r="AL47" s="110">
        <v>12818.445616523901</v>
      </c>
      <c r="AM47" s="111">
        <f>SUM(D47:AL47)</f>
        <v>1154746.4568449301</v>
      </c>
      <c r="AN47" s="112"/>
      <c r="AO47" s="123"/>
      <c r="AP47" s="123"/>
      <c r="AQ47" s="123"/>
      <c r="AR47" s="123"/>
      <c r="AS47" s="123"/>
      <c r="AT47" s="123"/>
      <c r="AU47" s="123"/>
      <c r="AV47" s="124"/>
    </row>
    <row r="48" spans="1:48" s="1" customFormat="1">
      <c r="A48" s="46"/>
      <c r="B48" s="46"/>
    </row>
    <row r="49" spans="1:48" s="1" customFormat="1">
      <c r="A49" s="46"/>
      <c r="B49" s="46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N49" s="49"/>
    </row>
    <row r="50" spans="1:48" s="1" customFormat="1"/>
    <row r="51" spans="1:48" s="1" customFormat="1"/>
    <row r="52" spans="1:48" s="1" customFormat="1"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  <c r="AO52" s="104"/>
      <c r="AP52" s="104"/>
      <c r="AQ52" s="104"/>
      <c r="AR52" s="104"/>
      <c r="AS52" s="104"/>
      <c r="AT52" s="104"/>
      <c r="AU52" s="104"/>
      <c r="AV52" s="104"/>
    </row>
    <row r="53" spans="1:48" s="1" customFormat="1"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04"/>
      <c r="AM53" s="104"/>
      <c r="AN53" s="104"/>
      <c r="AO53" s="104"/>
      <c r="AP53" s="104"/>
      <c r="AQ53" s="104"/>
      <c r="AR53" s="104"/>
      <c r="AS53" s="104">
        <f t="shared" ref="AS53:AV53" si="6">AS47-AS51</f>
        <v>0</v>
      </c>
      <c r="AT53" s="104">
        <f t="shared" si="6"/>
        <v>0</v>
      </c>
      <c r="AU53" s="104">
        <f t="shared" si="6"/>
        <v>0</v>
      </c>
      <c r="AV53" s="104">
        <f t="shared" si="6"/>
        <v>0</v>
      </c>
    </row>
    <row r="54" spans="1:48" s="1" customFormat="1">
      <c r="A54" s="46"/>
      <c r="B54" s="46"/>
      <c r="C54" s="46"/>
      <c r="AD54" s="49"/>
    </row>
    <row r="55" spans="1:48" s="1" customFormat="1">
      <c r="A55" s="46"/>
      <c r="B55" s="46"/>
      <c r="C55" s="46"/>
      <c r="AD55" s="49"/>
    </row>
    <row r="56" spans="1:48" s="1" customFormat="1">
      <c r="A56" s="46"/>
      <c r="B56" s="46"/>
      <c r="C56" s="46"/>
      <c r="AD56" s="49"/>
    </row>
    <row r="57" spans="1:48" s="1" customFormat="1">
      <c r="A57" s="46"/>
      <c r="B57" s="46"/>
      <c r="C57" s="46"/>
      <c r="AD57" s="49"/>
      <c r="AV57" s="1" t="s">
        <v>0</v>
      </c>
    </row>
    <row r="58" spans="1:48" s="1" customFormat="1">
      <c r="A58" s="46"/>
      <c r="B58" s="46"/>
      <c r="C58" s="46"/>
      <c r="AD58" s="49"/>
    </row>
    <row r="59" spans="1:48" s="1" customFormat="1">
      <c r="A59" s="46"/>
      <c r="B59" s="46"/>
      <c r="C59" s="46"/>
      <c r="AD59" s="49"/>
    </row>
    <row r="60" spans="1:48" s="1" customFormat="1">
      <c r="A60" s="46"/>
      <c r="B60" s="46"/>
      <c r="C60" s="46"/>
      <c r="AD60" s="49"/>
      <c r="AM60" s="1" t="s">
        <v>0</v>
      </c>
    </row>
    <row r="61" spans="1:48" s="1" customFormat="1">
      <c r="A61" s="46"/>
      <c r="B61" s="46"/>
      <c r="C61" s="46"/>
      <c r="AD61" s="49"/>
    </row>
    <row r="62" spans="1:48" s="1" customFormat="1">
      <c r="A62" s="46"/>
      <c r="B62" s="46"/>
      <c r="C62" s="46"/>
      <c r="AD62" s="49"/>
    </row>
    <row r="63" spans="1:48" s="1" customFormat="1">
      <c r="A63" s="46"/>
      <c r="B63" s="46"/>
      <c r="C63" s="46"/>
      <c r="AD63" s="49"/>
    </row>
    <row r="64" spans="1:48" s="1" customFormat="1">
      <c r="A64" s="46"/>
      <c r="B64" s="46"/>
      <c r="C64" s="46"/>
      <c r="AD64" s="49"/>
    </row>
    <row r="65" spans="1:30" s="1" customFormat="1">
      <c r="A65" s="46"/>
      <c r="B65" s="46"/>
      <c r="C65" s="46"/>
      <c r="AD65" s="49"/>
    </row>
    <row r="66" spans="1:30" s="1" customFormat="1">
      <c r="A66" s="46"/>
      <c r="B66" s="46"/>
      <c r="C66" s="46"/>
      <c r="AD66" s="49"/>
    </row>
    <row r="67" spans="1:30" s="1" customFormat="1">
      <c r="A67" s="46"/>
      <c r="B67" s="46"/>
      <c r="C67" s="46"/>
      <c r="AD67" s="49"/>
    </row>
    <row r="68" spans="1:30" s="1" customFormat="1">
      <c r="A68" s="46"/>
      <c r="B68" s="46"/>
      <c r="C68" s="46"/>
      <c r="AD68" s="49"/>
    </row>
    <row r="69" spans="1:30" s="1" customFormat="1">
      <c r="A69" s="46"/>
      <c r="B69" s="46"/>
      <c r="C69" s="46"/>
      <c r="AD69" s="49"/>
    </row>
    <row r="70" spans="1:30" s="1" customFormat="1">
      <c r="A70" s="46"/>
      <c r="B70" s="46"/>
      <c r="C70" s="46"/>
      <c r="AD70" s="49"/>
    </row>
    <row r="71" spans="1:30" s="1" customFormat="1">
      <c r="A71" s="46"/>
      <c r="B71" s="46"/>
      <c r="C71" s="46"/>
      <c r="AD71" s="49"/>
    </row>
    <row r="72" spans="1:30" s="1" customFormat="1">
      <c r="A72" s="46"/>
      <c r="B72" s="46"/>
      <c r="C72" s="46"/>
      <c r="AD72" s="49"/>
    </row>
    <row r="73" spans="1:30" s="1" customFormat="1">
      <c r="A73" s="46"/>
      <c r="B73" s="46"/>
      <c r="C73" s="46"/>
      <c r="AD73" s="49"/>
    </row>
    <row r="74" spans="1:30" s="1" customFormat="1">
      <c r="A74" s="46"/>
      <c r="B74" s="46"/>
      <c r="C74" s="46"/>
      <c r="AD74" s="49"/>
    </row>
    <row r="75" spans="1:30" s="1" customFormat="1">
      <c r="A75" s="46"/>
      <c r="B75" s="46"/>
      <c r="C75" s="46"/>
      <c r="AD75" s="49"/>
    </row>
    <row r="76" spans="1:30" s="1" customFormat="1">
      <c r="A76" s="46"/>
      <c r="B76" s="46"/>
      <c r="C76" s="46"/>
      <c r="AD76" s="49"/>
    </row>
    <row r="77" spans="1:30" s="1" customFormat="1">
      <c r="A77" s="46"/>
      <c r="B77" s="46"/>
      <c r="C77" s="46"/>
      <c r="AD77" s="49"/>
    </row>
    <row r="78" spans="1:30" s="1" customFormat="1">
      <c r="A78" s="46"/>
      <c r="B78" s="46"/>
      <c r="C78" s="46"/>
      <c r="AD78" s="49"/>
    </row>
    <row r="79" spans="1:30" s="1" customFormat="1">
      <c r="A79" s="46"/>
      <c r="B79" s="46"/>
      <c r="C79" s="46"/>
      <c r="AD79" s="49"/>
    </row>
    <row r="80" spans="1:30" s="1" customFormat="1">
      <c r="A80" s="46"/>
      <c r="B80" s="46"/>
      <c r="C80" s="46"/>
      <c r="AD80" s="49"/>
    </row>
    <row r="81" spans="1:30" s="1" customFormat="1">
      <c r="A81" s="46"/>
      <c r="B81" s="46"/>
      <c r="C81" s="46"/>
      <c r="AD81" s="49"/>
    </row>
    <row r="82" spans="1:30" s="1" customFormat="1">
      <c r="A82" s="46"/>
      <c r="B82" s="46"/>
      <c r="C82" s="46"/>
      <c r="AD82" s="49"/>
    </row>
    <row r="83" spans="1:30" s="1" customFormat="1">
      <c r="A83" s="46"/>
      <c r="B83" s="46"/>
      <c r="C83" s="46"/>
      <c r="AD83" s="49"/>
    </row>
    <row r="84" spans="1:30" s="1" customFormat="1">
      <c r="A84" s="46"/>
      <c r="B84" s="46"/>
      <c r="C84" s="46"/>
      <c r="AD84" s="49"/>
    </row>
    <row r="85" spans="1:30" s="1" customFormat="1">
      <c r="A85" s="46"/>
      <c r="B85" s="46"/>
      <c r="C85" s="46"/>
      <c r="AD85" s="49"/>
    </row>
    <row r="86" spans="1:30" s="1" customFormat="1">
      <c r="A86" s="46"/>
      <c r="B86" s="46"/>
      <c r="C86" s="46"/>
      <c r="AD86" s="49"/>
    </row>
    <row r="87" spans="1:30" s="1" customFormat="1">
      <c r="A87" s="46"/>
      <c r="B87" s="46"/>
      <c r="C87" s="46"/>
      <c r="AD87" s="49"/>
    </row>
    <row r="88" spans="1:30" s="1" customFormat="1">
      <c r="A88" s="46"/>
      <c r="B88" s="46"/>
      <c r="C88" s="46"/>
      <c r="AD88" s="49"/>
    </row>
    <row r="89" spans="1:30" s="1" customFormat="1">
      <c r="A89" s="46"/>
      <c r="B89" s="46"/>
      <c r="C89" s="46"/>
    </row>
    <row r="90" spans="1:30" s="1" customFormat="1">
      <c r="A90" s="46"/>
      <c r="B90" s="46"/>
      <c r="C90" s="46"/>
    </row>
    <row r="91" spans="1:30" s="1" customFormat="1">
      <c r="A91" s="46"/>
      <c r="B91" s="46"/>
      <c r="C91" s="46"/>
    </row>
    <row r="92" spans="1:30" s="1" customFormat="1">
      <c r="A92" s="46"/>
      <c r="B92" s="46"/>
      <c r="C92" s="46"/>
    </row>
    <row r="93" spans="1:30" s="1" customFormat="1">
      <c r="A93" s="46"/>
      <c r="B93" s="46"/>
      <c r="C93" s="46"/>
    </row>
    <row r="94" spans="1:30" s="1" customFormat="1">
      <c r="A94" s="46"/>
      <c r="B94" s="46"/>
      <c r="C94" s="46"/>
    </row>
    <row r="95" spans="1:30" s="1" customFormat="1">
      <c r="A95" s="46"/>
      <c r="B95" s="46"/>
      <c r="C95" s="46"/>
    </row>
    <row r="96" spans="1:30" s="1" customFormat="1">
      <c r="A96" s="46"/>
      <c r="B96" s="46"/>
      <c r="C96" s="46"/>
    </row>
    <row r="97" spans="1:3" s="1" customFormat="1">
      <c r="A97" s="46"/>
      <c r="B97" s="46"/>
      <c r="C97" s="46"/>
    </row>
    <row r="98" spans="1:3" s="1" customFormat="1">
      <c r="A98" s="46"/>
      <c r="B98" s="46"/>
      <c r="C98" s="46"/>
    </row>
    <row r="99" spans="1:3" s="1" customFormat="1">
      <c r="A99" s="46"/>
      <c r="B99" s="46"/>
      <c r="C99" s="46"/>
    </row>
    <row r="100" spans="1:3" s="1" customFormat="1">
      <c r="A100" s="46"/>
      <c r="B100" s="46"/>
      <c r="C100" s="46"/>
    </row>
    <row r="101" spans="1:3" s="1" customFormat="1">
      <c r="A101" s="46"/>
      <c r="B101" s="46"/>
      <c r="C101" s="46"/>
    </row>
    <row r="102" spans="1:3" s="1" customFormat="1">
      <c r="A102" s="46"/>
      <c r="B102" s="46"/>
      <c r="C102" s="46"/>
    </row>
    <row r="103" spans="1:3" s="1" customFormat="1">
      <c r="A103" s="46"/>
      <c r="B103" s="46"/>
      <c r="C103" s="46"/>
    </row>
    <row r="104" spans="1:3" s="1" customFormat="1">
      <c r="A104" s="46"/>
      <c r="B104" s="46"/>
      <c r="C104" s="46"/>
    </row>
    <row r="105" spans="1:3" s="1" customFormat="1">
      <c r="A105" s="46"/>
      <c r="B105" s="46"/>
      <c r="C105" s="46"/>
    </row>
    <row r="106" spans="1:3" s="1" customFormat="1">
      <c r="A106" s="46"/>
      <c r="B106" s="46"/>
      <c r="C106" s="46"/>
    </row>
    <row r="107" spans="1:3" s="1" customFormat="1">
      <c r="A107" s="46"/>
      <c r="B107" s="46"/>
      <c r="C107" s="46"/>
    </row>
    <row r="108" spans="1:3" s="1" customFormat="1">
      <c r="A108" s="46"/>
      <c r="B108" s="46"/>
      <c r="C108" s="46"/>
    </row>
    <row r="109" spans="1:3" s="1" customFormat="1">
      <c r="A109" s="46"/>
      <c r="B109" s="46"/>
      <c r="C109" s="46"/>
    </row>
    <row r="110" spans="1:3" s="1" customFormat="1">
      <c r="A110" s="46"/>
      <c r="B110" s="46"/>
      <c r="C110" s="46"/>
    </row>
    <row r="111" spans="1:3" s="1" customFormat="1">
      <c r="A111" s="46"/>
      <c r="B111" s="46"/>
      <c r="C111" s="46"/>
    </row>
    <row r="112" spans="1:3" s="1" customFormat="1">
      <c r="A112" s="46"/>
      <c r="B112" s="46"/>
      <c r="C112" s="46"/>
    </row>
    <row r="113" spans="1:3" s="1" customFormat="1">
      <c r="A113" s="46"/>
      <c r="B113" s="46"/>
      <c r="C113" s="46"/>
    </row>
    <row r="114" spans="1:3" s="1" customFormat="1">
      <c r="A114" s="46"/>
      <c r="B114" s="46"/>
      <c r="C114" s="46"/>
    </row>
    <row r="115" spans="1:3" s="1" customFormat="1">
      <c r="A115" s="46"/>
      <c r="B115" s="46"/>
      <c r="C115" s="46"/>
    </row>
    <row r="116" spans="1:3" s="1" customFormat="1">
      <c r="A116" s="46"/>
      <c r="B116" s="46"/>
      <c r="C116" s="46"/>
    </row>
    <row r="117" spans="1:3" s="1" customFormat="1">
      <c r="A117" s="46"/>
      <c r="B117" s="46"/>
      <c r="C117" s="46"/>
    </row>
    <row r="118" spans="1:3" s="1" customFormat="1">
      <c r="A118" s="46"/>
      <c r="B118" s="46"/>
      <c r="C118" s="46"/>
    </row>
    <row r="119" spans="1:3" s="1" customFormat="1">
      <c r="A119" s="46"/>
      <c r="B119" s="46"/>
      <c r="C119" s="46"/>
    </row>
    <row r="120" spans="1:3" s="1" customFormat="1">
      <c r="A120" s="46"/>
      <c r="B120" s="46"/>
      <c r="C120" s="46"/>
    </row>
    <row r="121" spans="1:3" s="1" customFormat="1">
      <c r="A121" s="46"/>
      <c r="B121" s="46"/>
      <c r="C121" s="46"/>
    </row>
    <row r="122" spans="1:3" s="1" customFormat="1">
      <c r="A122" s="46"/>
      <c r="B122" s="46"/>
      <c r="C122" s="46"/>
    </row>
    <row r="123" spans="1:3" s="1" customFormat="1">
      <c r="A123" s="46"/>
      <c r="B123" s="46"/>
      <c r="C123" s="46"/>
    </row>
    <row r="124" spans="1:3" s="1" customFormat="1">
      <c r="A124" s="46"/>
      <c r="B124" s="46"/>
      <c r="C124" s="46"/>
    </row>
    <row r="125" spans="1:3" s="1" customFormat="1">
      <c r="A125" s="46"/>
      <c r="B125" s="46"/>
      <c r="C125" s="46"/>
    </row>
    <row r="126" spans="1:3" s="1" customFormat="1">
      <c r="A126" s="46"/>
      <c r="B126" s="46"/>
      <c r="C126" s="46"/>
    </row>
    <row r="127" spans="1:3" s="1" customFormat="1">
      <c r="A127" s="46"/>
      <c r="B127" s="46"/>
      <c r="C127" s="46"/>
    </row>
    <row r="128" spans="1:3" s="1" customFormat="1">
      <c r="A128" s="46"/>
      <c r="B128" s="46"/>
      <c r="C128" s="46"/>
    </row>
    <row r="129" spans="1:3" s="1" customFormat="1">
      <c r="A129" s="46"/>
      <c r="B129" s="46"/>
      <c r="C129" s="46"/>
    </row>
    <row r="130" spans="1:3" s="1" customFormat="1">
      <c r="A130" s="46"/>
      <c r="B130" s="46"/>
      <c r="C130" s="46"/>
    </row>
    <row r="131" spans="1:3" s="1" customFormat="1">
      <c r="A131" s="46"/>
      <c r="B131" s="46"/>
      <c r="C131" s="46"/>
    </row>
    <row r="132" spans="1:3" s="1" customFormat="1">
      <c r="A132" s="46"/>
      <c r="B132" s="46"/>
      <c r="C132" s="46"/>
    </row>
    <row r="133" spans="1:3" s="1" customFormat="1">
      <c r="A133" s="46"/>
      <c r="B133" s="46"/>
      <c r="C133" s="46"/>
    </row>
    <row r="134" spans="1:3" s="1" customFormat="1">
      <c r="A134" s="46"/>
      <c r="B134" s="46"/>
      <c r="C134" s="46"/>
    </row>
    <row r="135" spans="1:3" s="1" customFormat="1">
      <c r="A135" s="46"/>
      <c r="B135" s="46"/>
      <c r="C135" s="46"/>
    </row>
    <row r="136" spans="1:3" s="1" customFormat="1">
      <c r="A136" s="46"/>
      <c r="B136" s="46"/>
      <c r="C136" s="46"/>
    </row>
    <row r="137" spans="1:3" s="1" customFormat="1">
      <c r="A137" s="46"/>
      <c r="B137" s="46"/>
      <c r="C137" s="46"/>
    </row>
    <row r="138" spans="1:3" s="1" customFormat="1">
      <c r="A138" s="46"/>
      <c r="B138" s="46"/>
      <c r="C138" s="46"/>
    </row>
    <row r="139" spans="1:3" s="1" customFormat="1">
      <c r="A139" s="46"/>
      <c r="B139" s="46"/>
      <c r="C139" s="46"/>
    </row>
    <row r="140" spans="1:3" s="1" customFormat="1">
      <c r="A140" s="46"/>
      <c r="B140" s="46"/>
      <c r="C140" s="46"/>
    </row>
    <row r="141" spans="1:3" s="1" customFormat="1">
      <c r="A141" s="46"/>
      <c r="B141" s="46"/>
      <c r="C141" s="46"/>
    </row>
    <row r="142" spans="1:3" s="1" customFormat="1">
      <c r="A142" s="46"/>
      <c r="B142" s="46"/>
      <c r="C142" s="46"/>
    </row>
    <row r="143" spans="1:3" s="1" customFormat="1">
      <c r="A143" s="46"/>
      <c r="B143" s="46"/>
      <c r="C143" s="46"/>
    </row>
    <row r="144" spans="1:3" s="1" customFormat="1">
      <c r="A144" s="46"/>
      <c r="B144" s="46"/>
      <c r="C144" s="46"/>
    </row>
    <row r="145" spans="1:3" s="1" customFormat="1">
      <c r="A145" s="46"/>
      <c r="B145" s="46"/>
      <c r="C145" s="46"/>
    </row>
    <row r="146" spans="1:3" s="1" customFormat="1">
      <c r="A146" s="46"/>
      <c r="B146" s="46"/>
      <c r="C146" s="46"/>
    </row>
    <row r="147" spans="1:3" s="1" customFormat="1">
      <c r="A147" s="46"/>
      <c r="B147" s="46"/>
      <c r="C147" s="46"/>
    </row>
    <row r="148" spans="1:3" s="1" customFormat="1">
      <c r="A148" s="46"/>
      <c r="B148" s="46"/>
      <c r="C148" s="46"/>
    </row>
    <row r="149" spans="1:3" s="1" customFormat="1">
      <c r="A149" s="46"/>
      <c r="B149" s="46"/>
      <c r="C149" s="46"/>
    </row>
    <row r="150" spans="1:3" s="1" customFormat="1">
      <c r="A150" s="46"/>
      <c r="B150" s="46"/>
      <c r="C150" s="46"/>
    </row>
    <row r="151" spans="1:3" s="1" customFormat="1">
      <c r="A151" s="46"/>
      <c r="B151" s="46"/>
      <c r="C151" s="46"/>
    </row>
    <row r="152" spans="1:3" s="1" customFormat="1">
      <c r="A152" s="46"/>
      <c r="B152" s="46"/>
      <c r="C152" s="46"/>
    </row>
    <row r="153" spans="1:3" s="1" customFormat="1">
      <c r="A153" s="46"/>
      <c r="B153" s="46"/>
      <c r="C153" s="46"/>
    </row>
    <row r="154" spans="1:3" s="1" customFormat="1">
      <c r="A154" s="46"/>
      <c r="B154" s="46"/>
      <c r="C154" s="46"/>
    </row>
    <row r="155" spans="1:3" s="1" customFormat="1">
      <c r="A155" s="46"/>
      <c r="B155" s="46"/>
      <c r="C155" s="46"/>
    </row>
    <row r="156" spans="1:3" s="1" customFormat="1">
      <c r="A156" s="46"/>
      <c r="B156" s="46"/>
      <c r="C156" s="46"/>
    </row>
    <row r="157" spans="1:3" s="1" customFormat="1">
      <c r="A157" s="46"/>
      <c r="B157" s="46"/>
      <c r="C157" s="46"/>
    </row>
    <row r="158" spans="1:3" s="1" customFormat="1">
      <c r="A158" s="46"/>
      <c r="B158" s="46"/>
      <c r="C158" s="46"/>
    </row>
    <row r="159" spans="1:3" s="1" customFormat="1">
      <c r="A159" s="46"/>
      <c r="B159" s="46"/>
      <c r="C159" s="46"/>
    </row>
    <row r="160" spans="1:3" s="1" customFormat="1">
      <c r="A160" s="46"/>
      <c r="B160" s="46"/>
      <c r="C160" s="46"/>
    </row>
    <row r="161" spans="1:3" s="1" customFormat="1">
      <c r="A161" s="46"/>
      <c r="B161" s="46"/>
      <c r="C161" s="46"/>
    </row>
    <row r="162" spans="1:3" s="1" customFormat="1">
      <c r="A162" s="46"/>
      <c r="B162" s="46"/>
      <c r="C162" s="46"/>
    </row>
    <row r="163" spans="1:3" s="1" customFormat="1">
      <c r="A163" s="46"/>
      <c r="B163" s="46"/>
      <c r="C163" s="46"/>
    </row>
    <row r="164" spans="1:3" s="1" customFormat="1">
      <c r="A164" s="46"/>
      <c r="B164" s="46"/>
      <c r="C164" s="46"/>
    </row>
    <row r="165" spans="1:3" s="1" customFormat="1">
      <c r="A165" s="46"/>
      <c r="B165" s="46"/>
      <c r="C165" s="46"/>
    </row>
    <row r="166" spans="1:3" s="1" customFormat="1">
      <c r="A166" s="46"/>
      <c r="B166" s="46"/>
      <c r="C166" s="46"/>
    </row>
    <row r="167" spans="1:3" s="1" customFormat="1">
      <c r="A167" s="46"/>
      <c r="B167" s="46"/>
      <c r="C167" s="46"/>
    </row>
    <row r="168" spans="1:3" s="1" customFormat="1">
      <c r="A168" s="46"/>
      <c r="B168" s="46"/>
      <c r="C168" s="46"/>
    </row>
    <row r="169" spans="1:3" s="1" customFormat="1">
      <c r="A169" s="46"/>
      <c r="B169" s="46"/>
      <c r="C169" s="46"/>
    </row>
    <row r="170" spans="1:3" s="1" customFormat="1">
      <c r="A170" s="46"/>
      <c r="B170" s="46"/>
      <c r="C170" s="46"/>
    </row>
  </sheetData>
  <sheetProtection selectLockedCells="1" selectUnlockedCells="1"/>
  <mergeCells count="6">
    <mergeCell ref="AN5:AV5"/>
    <mergeCell ref="A6:B9"/>
    <mergeCell ref="D5:I5"/>
    <mergeCell ref="J5:Q5"/>
    <mergeCell ref="R5:W5"/>
    <mergeCell ref="X5:AF5"/>
  </mergeCells>
  <pageMargins left="0.7" right="0.7" top="0.78749999999999998" bottom="0.78749999999999998" header="0.51180555555555596" footer="0.51180555555555596"/>
  <pageSetup firstPageNumber="0" orientation="portrait" useFirstPageNumber="1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CC"/>
  </sheetPr>
  <dimension ref="A1:AQ160"/>
  <sheetViews>
    <sheetView showGridLines="0" showZeros="0" zoomScale="80" zoomScaleNormal="80" workbookViewId="0">
      <pane xSplit="2" ySplit="10" topLeftCell="C11" activePane="bottomRight" state="frozen"/>
      <selection pane="topRight"/>
      <selection pane="bottomLeft"/>
      <selection pane="bottomRight" sqref="A1:C1"/>
    </sheetView>
  </sheetViews>
  <sheetFormatPr defaultColWidth="9.140625" defaultRowHeight="14.25"/>
  <cols>
    <col min="1" max="1" width="13.7109375" style="2" customWidth="1"/>
    <col min="2" max="3" width="21.7109375" style="2" customWidth="1"/>
    <col min="4" max="7" width="10.7109375" style="3" customWidth="1"/>
    <col min="8" max="8" width="13.7109375" style="3" customWidth="1"/>
    <col min="9" max="10" width="10.7109375" style="3" customWidth="1"/>
    <col min="11" max="11" width="10.85546875" style="3" customWidth="1"/>
    <col min="12" max="16" width="10.7109375" style="3" customWidth="1"/>
    <col min="17" max="17" width="10.85546875" style="3" customWidth="1"/>
    <col min="18" max="19" width="10.7109375" style="3" customWidth="1"/>
    <col min="20" max="20" width="13.7109375" style="3" customWidth="1"/>
    <col min="21" max="22" width="10.7109375" style="3" customWidth="1"/>
    <col min="23" max="23" width="13.7109375" style="3" customWidth="1"/>
    <col min="24" max="24" width="10.7109375" style="3" customWidth="1"/>
    <col min="25" max="25" width="13.7109375" style="3" customWidth="1"/>
    <col min="26" max="30" width="10.7109375" style="3" customWidth="1"/>
    <col min="31" max="31" width="10.7109375" style="4" customWidth="1"/>
    <col min="32" max="35" width="10.7109375" style="3" customWidth="1"/>
    <col min="36" max="38" width="13.7109375" style="3" customWidth="1"/>
    <col min="39" max="39" width="13.42578125" style="3" customWidth="1"/>
    <col min="40" max="40" width="19.85546875" style="3" customWidth="1"/>
    <col min="41" max="41" width="15.28515625" style="3" customWidth="1"/>
    <col min="42" max="42" width="10" style="3" customWidth="1"/>
    <col min="43" max="43" width="13.140625" style="3" customWidth="1"/>
    <col min="44" max="16384" width="9.140625" style="3"/>
  </cols>
  <sheetData>
    <row r="1" spans="1:43">
      <c r="A1" s="185" t="s">
        <v>287</v>
      </c>
      <c r="B1" s="185"/>
      <c r="C1" s="185"/>
      <c r="D1" s="6"/>
      <c r="AE1" s="3"/>
    </row>
    <row r="2" spans="1:43" ht="15" customHeight="1">
      <c r="A2" s="179" t="s">
        <v>248</v>
      </c>
      <c r="B2" s="179"/>
      <c r="C2" s="179"/>
      <c r="D2" s="6"/>
      <c r="AE2" s="3"/>
    </row>
    <row r="3" spans="1:43">
      <c r="A3" s="186" t="s">
        <v>288</v>
      </c>
      <c r="B3" s="186"/>
      <c r="C3" s="186"/>
      <c r="D3" s="6"/>
      <c r="AE3" s="3"/>
    </row>
    <row r="4" spans="1:43">
      <c r="A4" s="179" t="s">
        <v>250</v>
      </c>
      <c r="B4" s="179"/>
      <c r="C4" s="179"/>
      <c r="D4" s="6"/>
      <c r="AE4" s="3"/>
      <c r="AN4" s="50" t="s">
        <v>251</v>
      </c>
      <c r="AO4" s="50"/>
      <c r="AP4" s="50"/>
    </row>
    <row r="5" spans="1:43" ht="15.75" customHeight="1">
      <c r="A5" s="8"/>
      <c r="B5" s="9"/>
      <c r="C5" s="9"/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51"/>
      <c r="AO5" s="74"/>
    </row>
    <row r="6" spans="1:43" ht="50.25" customHeight="1">
      <c r="A6" s="180" t="s">
        <v>289</v>
      </c>
      <c r="B6" s="181"/>
      <c r="C6" s="11" t="s">
        <v>14</v>
      </c>
      <c r="D6" s="12" t="s">
        <v>15</v>
      </c>
      <c r="E6" s="13" t="s">
        <v>16</v>
      </c>
      <c r="F6" s="13" t="s">
        <v>17</v>
      </c>
      <c r="G6" s="13" t="s">
        <v>18</v>
      </c>
      <c r="H6" s="13" t="s">
        <v>19</v>
      </c>
      <c r="I6" s="13" t="s">
        <v>20</v>
      </c>
      <c r="J6" s="13" t="s">
        <v>21</v>
      </c>
      <c r="K6" s="13" t="s">
        <v>22</v>
      </c>
      <c r="L6" s="13" t="s">
        <v>23</v>
      </c>
      <c r="M6" s="13" t="s">
        <v>24</v>
      </c>
      <c r="N6" s="13" t="s">
        <v>25</v>
      </c>
      <c r="O6" s="13" t="s">
        <v>26</v>
      </c>
      <c r="P6" s="13" t="s">
        <v>27</v>
      </c>
      <c r="Q6" s="13" t="s">
        <v>28</v>
      </c>
      <c r="R6" s="13" t="s">
        <v>29</v>
      </c>
      <c r="S6" s="13" t="s">
        <v>30</v>
      </c>
      <c r="T6" s="13" t="s">
        <v>31</v>
      </c>
      <c r="U6" s="13" t="s">
        <v>32</v>
      </c>
      <c r="V6" s="13" t="s">
        <v>33</v>
      </c>
      <c r="W6" s="13" t="s">
        <v>34</v>
      </c>
      <c r="X6" s="13" t="s">
        <v>35</v>
      </c>
      <c r="Y6" s="13" t="s">
        <v>36</v>
      </c>
      <c r="Z6" s="13" t="s">
        <v>37</v>
      </c>
      <c r="AA6" s="13" t="s">
        <v>38</v>
      </c>
      <c r="AB6" s="13" t="s">
        <v>39</v>
      </c>
      <c r="AC6" s="13" t="s">
        <v>40</v>
      </c>
      <c r="AD6" s="13" t="s">
        <v>41</v>
      </c>
      <c r="AE6" s="13" t="s">
        <v>42</v>
      </c>
      <c r="AF6" s="13" t="s">
        <v>43</v>
      </c>
      <c r="AG6" s="13" t="s">
        <v>44</v>
      </c>
      <c r="AH6" s="13" t="s">
        <v>45</v>
      </c>
      <c r="AI6" s="13" t="s">
        <v>46</v>
      </c>
      <c r="AJ6" s="13" t="s">
        <v>47</v>
      </c>
      <c r="AK6" s="13" t="s">
        <v>48</v>
      </c>
      <c r="AL6" s="52" t="s">
        <v>49</v>
      </c>
      <c r="AM6" s="53" t="s">
        <v>50</v>
      </c>
      <c r="AN6" s="54" t="s">
        <v>290</v>
      </c>
      <c r="AO6" s="75" t="s">
        <v>291</v>
      </c>
    </row>
    <row r="7" spans="1:43" ht="15.75" customHeight="1">
      <c r="A7" s="175"/>
      <c r="B7" s="176"/>
      <c r="C7" s="14" t="s">
        <v>56</v>
      </c>
      <c r="D7" s="15" t="s">
        <v>57</v>
      </c>
      <c r="E7" s="15" t="s">
        <v>58</v>
      </c>
      <c r="F7" s="15" t="s">
        <v>59</v>
      </c>
      <c r="G7" s="15" t="s">
        <v>60</v>
      </c>
      <c r="H7" s="15" t="s">
        <v>61</v>
      </c>
      <c r="I7" s="15" t="s">
        <v>62</v>
      </c>
      <c r="J7" s="15" t="s">
        <v>63</v>
      </c>
      <c r="K7" s="15" t="s">
        <v>64</v>
      </c>
      <c r="L7" s="15" t="s">
        <v>65</v>
      </c>
      <c r="M7" s="15" t="s">
        <v>66</v>
      </c>
      <c r="N7" s="15" t="s">
        <v>67</v>
      </c>
      <c r="O7" s="15" t="s">
        <v>68</v>
      </c>
      <c r="P7" s="15" t="s">
        <v>69</v>
      </c>
      <c r="Q7" s="15" t="s">
        <v>70</v>
      </c>
      <c r="R7" s="15" t="s">
        <v>71</v>
      </c>
      <c r="S7" s="15" t="s">
        <v>72</v>
      </c>
      <c r="T7" s="15" t="s">
        <v>73</v>
      </c>
      <c r="U7" s="15" t="s">
        <v>74</v>
      </c>
      <c r="V7" s="15" t="s">
        <v>75</v>
      </c>
      <c r="W7" s="15" t="s">
        <v>76</v>
      </c>
      <c r="X7" s="15" t="s">
        <v>77</v>
      </c>
      <c r="Y7" s="15" t="s">
        <v>78</v>
      </c>
      <c r="Z7" s="15" t="s">
        <v>79</v>
      </c>
      <c r="AA7" s="15" t="s">
        <v>80</v>
      </c>
      <c r="AB7" s="15" t="s">
        <v>81</v>
      </c>
      <c r="AC7" s="15" t="s">
        <v>82</v>
      </c>
      <c r="AD7" s="15" t="s">
        <v>83</v>
      </c>
      <c r="AE7" s="15" t="s">
        <v>84</v>
      </c>
      <c r="AF7" s="15" t="s">
        <v>85</v>
      </c>
      <c r="AG7" s="15" t="s">
        <v>86</v>
      </c>
      <c r="AH7" s="15" t="s">
        <v>87</v>
      </c>
      <c r="AI7" s="15" t="s">
        <v>88</v>
      </c>
      <c r="AJ7" s="15" t="s">
        <v>89</v>
      </c>
      <c r="AK7" s="15" t="s">
        <v>90</v>
      </c>
      <c r="AL7" s="15" t="s">
        <v>91</v>
      </c>
      <c r="AM7" s="55"/>
      <c r="AN7" s="56"/>
      <c r="AO7" s="76" t="s">
        <v>272</v>
      </c>
    </row>
    <row r="8" spans="1:43" ht="50.25" customHeight="1">
      <c r="A8" s="175"/>
      <c r="B8" s="176"/>
      <c r="C8" s="16" t="s">
        <v>97</v>
      </c>
      <c r="D8" s="12" t="s">
        <v>98</v>
      </c>
      <c r="E8" s="13" t="s">
        <v>99</v>
      </c>
      <c r="F8" s="13" t="s">
        <v>100</v>
      </c>
      <c r="G8" s="13" t="s">
        <v>101</v>
      </c>
      <c r="H8" s="13" t="s">
        <v>102</v>
      </c>
      <c r="I8" s="13" t="s">
        <v>103</v>
      </c>
      <c r="J8" s="13" t="s">
        <v>104</v>
      </c>
      <c r="K8" s="13" t="s">
        <v>105</v>
      </c>
      <c r="L8" s="13" t="s">
        <v>106</v>
      </c>
      <c r="M8" s="13" t="s">
        <v>107</v>
      </c>
      <c r="N8" s="13" t="s">
        <v>108</v>
      </c>
      <c r="O8" s="13" t="s">
        <v>109</v>
      </c>
      <c r="P8" s="13" t="s">
        <v>110</v>
      </c>
      <c r="Q8" s="13" t="s">
        <v>111</v>
      </c>
      <c r="R8" s="13" t="s">
        <v>112</v>
      </c>
      <c r="S8" s="13" t="s">
        <v>113</v>
      </c>
      <c r="T8" s="13" t="s">
        <v>114</v>
      </c>
      <c r="U8" s="13" t="s">
        <v>115</v>
      </c>
      <c r="V8" s="13" t="s">
        <v>116</v>
      </c>
      <c r="W8" s="13" t="s">
        <v>117</v>
      </c>
      <c r="X8" s="13" t="s">
        <v>118</v>
      </c>
      <c r="Y8" s="13" t="s">
        <v>119</v>
      </c>
      <c r="Z8" s="13" t="s">
        <v>120</v>
      </c>
      <c r="AA8" s="13" t="s">
        <v>121</v>
      </c>
      <c r="AB8" s="13" t="s">
        <v>122</v>
      </c>
      <c r="AC8" s="13" t="s">
        <v>123</v>
      </c>
      <c r="AD8" s="13" t="s">
        <v>124</v>
      </c>
      <c r="AE8" s="13" t="s">
        <v>125</v>
      </c>
      <c r="AF8" s="13" t="s">
        <v>126</v>
      </c>
      <c r="AG8" s="13" t="s">
        <v>127</v>
      </c>
      <c r="AH8" s="13" t="s">
        <v>128</v>
      </c>
      <c r="AI8" s="13" t="s">
        <v>129</v>
      </c>
      <c r="AJ8" s="13" t="s">
        <v>130</v>
      </c>
      <c r="AK8" s="13" t="s">
        <v>131</v>
      </c>
      <c r="AL8" s="52" t="s">
        <v>132</v>
      </c>
      <c r="AM8" s="57" t="s">
        <v>133</v>
      </c>
      <c r="AN8" s="58" t="s">
        <v>292</v>
      </c>
      <c r="AO8" s="77" t="s">
        <v>293</v>
      </c>
    </row>
    <row r="9" spans="1:43" ht="15.75" customHeight="1">
      <c r="A9" s="177"/>
      <c r="B9" s="178"/>
      <c r="C9" s="17" t="s">
        <v>139</v>
      </c>
      <c r="D9" s="15" t="s">
        <v>57</v>
      </c>
      <c r="E9" s="15" t="s">
        <v>58</v>
      </c>
      <c r="F9" s="15" t="s">
        <v>59</v>
      </c>
      <c r="G9" s="15" t="s">
        <v>60</v>
      </c>
      <c r="H9" s="15" t="s">
        <v>61</v>
      </c>
      <c r="I9" s="15" t="s">
        <v>62</v>
      </c>
      <c r="J9" s="15" t="s">
        <v>63</v>
      </c>
      <c r="K9" s="15" t="s">
        <v>64</v>
      </c>
      <c r="L9" s="15" t="s">
        <v>65</v>
      </c>
      <c r="M9" s="15" t="s">
        <v>66</v>
      </c>
      <c r="N9" s="15" t="s">
        <v>67</v>
      </c>
      <c r="O9" s="15" t="s">
        <v>68</v>
      </c>
      <c r="P9" s="15" t="s">
        <v>69</v>
      </c>
      <c r="Q9" s="15" t="s">
        <v>70</v>
      </c>
      <c r="R9" s="15" t="s">
        <v>71</v>
      </c>
      <c r="S9" s="15" t="s">
        <v>72</v>
      </c>
      <c r="T9" s="15" t="s">
        <v>73</v>
      </c>
      <c r="U9" s="15" t="s">
        <v>74</v>
      </c>
      <c r="V9" s="15" t="s">
        <v>75</v>
      </c>
      <c r="W9" s="15" t="s">
        <v>76</v>
      </c>
      <c r="X9" s="15" t="s">
        <v>77</v>
      </c>
      <c r="Y9" s="15" t="s">
        <v>78</v>
      </c>
      <c r="Z9" s="15" t="s">
        <v>79</v>
      </c>
      <c r="AA9" s="15" t="s">
        <v>80</v>
      </c>
      <c r="AB9" s="15" t="s">
        <v>81</v>
      </c>
      <c r="AC9" s="15" t="s">
        <v>82</v>
      </c>
      <c r="AD9" s="15" t="s">
        <v>83</v>
      </c>
      <c r="AE9" s="15" t="s">
        <v>84</v>
      </c>
      <c r="AF9" s="15" t="s">
        <v>85</v>
      </c>
      <c r="AG9" s="15" t="s">
        <v>86</v>
      </c>
      <c r="AH9" s="15" t="s">
        <v>87</v>
      </c>
      <c r="AI9" s="15" t="s">
        <v>88</v>
      </c>
      <c r="AJ9" s="15" t="s">
        <v>89</v>
      </c>
      <c r="AK9" s="15" t="s">
        <v>90</v>
      </c>
      <c r="AL9" s="15" t="s">
        <v>91</v>
      </c>
      <c r="AM9" s="59" t="s">
        <v>140</v>
      </c>
      <c r="AN9" s="60" t="s">
        <v>264</v>
      </c>
      <c r="AO9" s="75" t="s">
        <v>272</v>
      </c>
    </row>
    <row r="10" spans="1:43">
      <c r="A10" s="18" t="s">
        <v>141</v>
      </c>
      <c r="B10" s="19" t="s">
        <v>14</v>
      </c>
      <c r="C10" s="16" t="s">
        <v>97</v>
      </c>
      <c r="D10" s="20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78"/>
    </row>
    <row r="11" spans="1:43">
      <c r="A11" s="22" t="s">
        <v>142</v>
      </c>
      <c r="B11" s="23" t="s">
        <v>15</v>
      </c>
      <c r="C11" s="24" t="s">
        <v>98</v>
      </c>
      <c r="D11" s="25">
        <v>63613.073900957897</v>
      </c>
      <c r="E11" s="26">
        <v>170.092645420168</v>
      </c>
      <c r="F11" s="26">
        <v>16900.526310287099</v>
      </c>
      <c r="G11" s="26">
        <v>1295.46051735938</v>
      </c>
      <c r="H11" s="26">
        <v>554.57315067645698</v>
      </c>
      <c r="I11" s="26">
        <v>3.9625172649166802</v>
      </c>
      <c r="J11" s="26">
        <v>45.055238920613697</v>
      </c>
      <c r="K11" s="26">
        <v>32.910496021359599</v>
      </c>
      <c r="L11" s="26">
        <v>127.594337496476</v>
      </c>
      <c r="M11" s="26">
        <v>1.8822845475902199</v>
      </c>
      <c r="N11" s="26">
        <v>92.847583879557803</v>
      </c>
      <c r="O11" s="26">
        <v>21.043261781943901</v>
      </c>
      <c r="P11" s="26">
        <v>5.2742711971653602</v>
      </c>
      <c r="Q11" s="26">
        <v>378.87256160035201</v>
      </c>
      <c r="R11" s="26">
        <v>1187.8897272537999</v>
      </c>
      <c r="S11" s="26">
        <v>7.7352401033065403</v>
      </c>
      <c r="T11" s="26">
        <v>4843.2153450332598</v>
      </c>
      <c r="U11" s="26">
        <v>982.40949991885702</v>
      </c>
      <c r="V11" s="26">
        <v>152.00817515365699</v>
      </c>
      <c r="W11" s="26">
        <v>27.903364593282799</v>
      </c>
      <c r="X11" s="26">
        <v>13.607558992443099</v>
      </c>
      <c r="Y11" s="26">
        <v>8394.4538834055293</v>
      </c>
      <c r="Z11" s="26">
        <v>78.594770066651094</v>
      </c>
      <c r="AA11" s="26">
        <v>196.19145857019299</v>
      </c>
      <c r="AB11" s="26">
        <v>2.50023632323312</v>
      </c>
      <c r="AC11" s="26">
        <v>100.560696209764</v>
      </c>
      <c r="AD11" s="26">
        <v>147.869722891935</v>
      </c>
      <c r="AE11" s="26">
        <v>190.86384362714099</v>
      </c>
      <c r="AF11" s="26">
        <v>16.7310506019992</v>
      </c>
      <c r="AG11" s="26">
        <v>96.010485484016698</v>
      </c>
      <c r="AH11" s="26">
        <v>764.46279788669801</v>
      </c>
      <c r="AI11" s="26">
        <v>327.76484019054499</v>
      </c>
      <c r="AJ11" s="26">
        <v>438.56152688773699</v>
      </c>
      <c r="AK11" s="26">
        <v>44.024861628630703</v>
      </c>
      <c r="AL11" s="61">
        <v>282.25242383691398</v>
      </c>
      <c r="AM11" s="62">
        <f t="shared" ref="AM11:AM52" si="0">SUM(D11:AL11)</f>
        <v>101538.78058607101</v>
      </c>
      <c r="AN11" s="63">
        <v>270800.057047676</v>
      </c>
      <c r="AO11" s="79">
        <f t="shared" ref="AO11:AO45" si="1">AM11+AN11</f>
        <v>372338.83763374703</v>
      </c>
      <c r="AQ11" s="80"/>
    </row>
    <row r="12" spans="1:43">
      <c r="A12" s="27" t="s">
        <v>145</v>
      </c>
      <c r="B12" s="28" t="s">
        <v>16</v>
      </c>
      <c r="C12" s="28" t="s">
        <v>99</v>
      </c>
      <c r="D12" s="25">
        <v>144.906834254589</v>
      </c>
      <c r="E12" s="26">
        <v>14477.366161332</v>
      </c>
      <c r="F12" s="26">
        <v>40.413820414947601</v>
      </c>
      <c r="G12" s="26">
        <v>28.514051797134201</v>
      </c>
      <c r="H12" s="26">
        <v>8.1112450246711401</v>
      </c>
      <c r="I12" s="26">
        <v>8110.0763765312104</v>
      </c>
      <c r="J12" s="26">
        <v>153.70869092258599</v>
      </c>
      <c r="K12" s="26">
        <v>2916.6380928943399</v>
      </c>
      <c r="L12" s="26">
        <v>6125.06392722286</v>
      </c>
      <c r="M12" s="26">
        <v>0.63030985856624699</v>
      </c>
      <c r="N12" s="26">
        <v>92.658164951249802</v>
      </c>
      <c r="O12" s="26">
        <v>2.2828548711482601</v>
      </c>
      <c r="P12" s="26">
        <v>5.9190892609070698</v>
      </c>
      <c r="Q12" s="26">
        <v>50.833363377450098</v>
      </c>
      <c r="R12" s="26">
        <v>15006.221116017899</v>
      </c>
      <c r="S12" s="26">
        <v>0.63558027832880903</v>
      </c>
      <c r="T12" s="26">
        <v>293.88600497919401</v>
      </c>
      <c r="U12" s="26">
        <v>288.64727120500299</v>
      </c>
      <c r="V12" s="26">
        <v>9.0234825988402392</v>
      </c>
      <c r="W12" s="26">
        <v>136.684396684311</v>
      </c>
      <c r="X12" s="26">
        <v>1.4129382670846999</v>
      </c>
      <c r="Y12" s="26">
        <v>6.9132427936597498</v>
      </c>
      <c r="Z12" s="26">
        <v>1.77943082473626</v>
      </c>
      <c r="AA12" s="26">
        <v>5.3626666209506597</v>
      </c>
      <c r="AB12" s="26">
        <v>1.32200394867819</v>
      </c>
      <c r="AC12" s="26">
        <v>0.71984955826486796</v>
      </c>
      <c r="AD12" s="26">
        <v>13.0851080471282</v>
      </c>
      <c r="AE12" s="26">
        <v>8.2490790998438399</v>
      </c>
      <c r="AF12" s="26">
        <v>4.2021397330952501</v>
      </c>
      <c r="AG12" s="26">
        <v>183.10937700278799</v>
      </c>
      <c r="AH12" s="26">
        <v>6.33629063390506</v>
      </c>
      <c r="AI12" s="26">
        <v>5.35064291643811</v>
      </c>
      <c r="AJ12" s="26">
        <v>23.0871829797217</v>
      </c>
      <c r="AK12" s="26">
        <v>2.27016779320964</v>
      </c>
      <c r="AL12" s="61">
        <v>29.4795620661097</v>
      </c>
      <c r="AM12" s="64">
        <f t="shared" si="0"/>
        <v>48184.900516762798</v>
      </c>
      <c r="AN12" s="63">
        <v>65387.9794056705</v>
      </c>
      <c r="AO12" s="81">
        <f t="shared" si="1"/>
        <v>113572.879922433</v>
      </c>
      <c r="AQ12" s="80"/>
    </row>
    <row r="13" spans="1:43">
      <c r="A13" s="27" t="s">
        <v>147</v>
      </c>
      <c r="B13" s="28" t="s">
        <v>17</v>
      </c>
      <c r="C13" s="28" t="s">
        <v>100</v>
      </c>
      <c r="D13" s="25">
        <v>1186.55445462341</v>
      </c>
      <c r="E13" s="26">
        <v>68.006547807830003</v>
      </c>
      <c r="F13" s="26">
        <v>2056.53515344896</v>
      </c>
      <c r="G13" s="26">
        <v>41.508563067128101</v>
      </c>
      <c r="H13" s="26">
        <v>107.13059690582899</v>
      </c>
      <c r="I13" s="26">
        <v>3.7116752379084801</v>
      </c>
      <c r="J13" s="26">
        <v>20.018706028360601</v>
      </c>
      <c r="K13" s="26">
        <v>92.5188994280213</v>
      </c>
      <c r="L13" s="26">
        <v>96.100396974105806</v>
      </c>
      <c r="M13" s="26">
        <v>2.1764089071144301</v>
      </c>
      <c r="N13" s="26">
        <v>58.651379268444998</v>
      </c>
      <c r="O13" s="26">
        <v>22.537169138097902</v>
      </c>
      <c r="P13" s="26">
        <v>3.9545992062128099</v>
      </c>
      <c r="Q13" s="26">
        <v>45.2611667383511</v>
      </c>
      <c r="R13" s="26">
        <v>600.02405353166</v>
      </c>
      <c r="S13" s="26">
        <v>1.2682531791660401</v>
      </c>
      <c r="T13" s="26">
        <v>615.751525694419</v>
      </c>
      <c r="U13" s="26">
        <v>411.208940904906</v>
      </c>
      <c r="V13" s="26">
        <v>32.728519945570397</v>
      </c>
      <c r="W13" s="26">
        <v>23.203743364694802</v>
      </c>
      <c r="X13" s="26">
        <v>10.144457108122401</v>
      </c>
      <c r="Y13" s="26">
        <v>1896.8421373522999</v>
      </c>
      <c r="Z13" s="26">
        <v>34.018426819056202</v>
      </c>
      <c r="AA13" s="26">
        <v>166.436494238508</v>
      </c>
      <c r="AB13" s="26">
        <v>3.07690805336911</v>
      </c>
      <c r="AC13" s="26">
        <v>21.743085010099499</v>
      </c>
      <c r="AD13" s="26">
        <v>17.000762369578599</v>
      </c>
      <c r="AE13" s="26">
        <v>45.780233490411597</v>
      </c>
      <c r="AF13" s="26">
        <v>15.126645962556299</v>
      </c>
      <c r="AG13" s="26">
        <v>35.313548541935099</v>
      </c>
      <c r="AH13" s="26">
        <v>319.35541267021898</v>
      </c>
      <c r="AI13" s="26">
        <v>132.53152993736401</v>
      </c>
      <c r="AJ13" s="26">
        <v>203.993298377043</v>
      </c>
      <c r="AK13" s="26">
        <v>11.388499023038699</v>
      </c>
      <c r="AL13" s="61">
        <v>82.294298557151393</v>
      </c>
      <c r="AM13" s="64">
        <f t="shared" si="0"/>
        <v>8483.89649091094</v>
      </c>
      <c r="AN13" s="63">
        <v>102274.820479824</v>
      </c>
      <c r="AO13" s="81">
        <f t="shared" si="1"/>
        <v>110758.716970735</v>
      </c>
      <c r="AQ13" s="80"/>
    </row>
    <row r="14" spans="1:43">
      <c r="A14" s="27" t="s">
        <v>150</v>
      </c>
      <c r="B14" s="28" t="s">
        <v>18</v>
      </c>
      <c r="C14" s="28" t="s">
        <v>101</v>
      </c>
      <c r="D14" s="25">
        <v>40.534131876523603</v>
      </c>
      <c r="E14" s="26">
        <v>62.831445920595399</v>
      </c>
      <c r="F14" s="26">
        <v>39.963097952427603</v>
      </c>
      <c r="G14" s="26">
        <v>4128.5923761697504</v>
      </c>
      <c r="H14" s="26">
        <v>101.200598465651</v>
      </c>
      <c r="I14" s="26">
        <v>2.56974268453251</v>
      </c>
      <c r="J14" s="26">
        <v>31.872611392093599</v>
      </c>
      <c r="K14" s="26">
        <v>278.44950894413199</v>
      </c>
      <c r="L14" s="26">
        <v>888.05311804798396</v>
      </c>
      <c r="M14" s="26">
        <v>1.15782357837769</v>
      </c>
      <c r="N14" s="26">
        <v>656.37095585587997</v>
      </c>
      <c r="O14" s="26">
        <v>6.5009459960701701</v>
      </c>
      <c r="P14" s="26">
        <v>5.2748727231781301</v>
      </c>
      <c r="Q14" s="26">
        <v>85.438464209919502</v>
      </c>
      <c r="R14" s="26">
        <v>249.61856416725499</v>
      </c>
      <c r="S14" s="26">
        <v>0.40006698142063801</v>
      </c>
      <c r="T14" s="26">
        <v>198.007194985502</v>
      </c>
      <c r="U14" s="26">
        <v>239.69023884383699</v>
      </c>
      <c r="V14" s="26">
        <v>41.397206618879103</v>
      </c>
      <c r="W14" s="26">
        <v>24.245300928244902</v>
      </c>
      <c r="X14" s="26">
        <v>4.2931484025464002</v>
      </c>
      <c r="Y14" s="26">
        <v>154.28442994558401</v>
      </c>
      <c r="Z14" s="26">
        <v>38.050949031563498</v>
      </c>
      <c r="AA14" s="26">
        <v>98.3677106476662</v>
      </c>
      <c r="AB14" s="26">
        <v>3.3985863679413102</v>
      </c>
      <c r="AC14" s="26">
        <v>12.5310410708778</v>
      </c>
      <c r="AD14" s="26">
        <v>8.4673583963845402</v>
      </c>
      <c r="AE14" s="26">
        <v>267.163291777072</v>
      </c>
      <c r="AF14" s="26">
        <v>188.30682881890499</v>
      </c>
      <c r="AG14" s="26">
        <v>124.890969883163</v>
      </c>
      <c r="AH14" s="26">
        <v>152.83098004185001</v>
      </c>
      <c r="AI14" s="26">
        <v>57.098937111444499</v>
      </c>
      <c r="AJ14" s="26">
        <v>41.948824564632197</v>
      </c>
      <c r="AK14" s="26">
        <v>19.0942543991398</v>
      </c>
      <c r="AL14" s="61">
        <v>150.00926718143501</v>
      </c>
      <c r="AM14" s="64">
        <f t="shared" si="0"/>
        <v>8402.9048439824601</v>
      </c>
      <c r="AN14" s="63">
        <v>82073.397483254099</v>
      </c>
      <c r="AO14" s="81">
        <f t="shared" si="1"/>
        <v>90476.302327236597</v>
      </c>
      <c r="AQ14" s="80"/>
    </row>
    <row r="15" spans="1:43">
      <c r="A15" s="27" t="s">
        <v>153</v>
      </c>
      <c r="B15" s="28" t="s">
        <v>19</v>
      </c>
      <c r="C15" s="28" t="s">
        <v>102</v>
      </c>
      <c r="D15" s="25">
        <v>111.33888530728601</v>
      </c>
      <c r="E15" s="26">
        <v>334.31712160758201</v>
      </c>
      <c r="F15" s="26">
        <v>794.28576858839403</v>
      </c>
      <c r="G15" s="26">
        <v>358.258225737619</v>
      </c>
      <c r="H15" s="26">
        <v>3958.5932454561698</v>
      </c>
      <c r="I15" s="26">
        <v>24.320912870934499</v>
      </c>
      <c r="J15" s="26">
        <v>89.968734705115494</v>
      </c>
      <c r="K15" s="26">
        <v>1057.9604866658101</v>
      </c>
      <c r="L15" s="26">
        <v>165.57397439616301</v>
      </c>
      <c r="M15" s="26">
        <v>5.4490608604322599</v>
      </c>
      <c r="N15" s="26">
        <v>1860.7978777486601</v>
      </c>
      <c r="O15" s="26">
        <v>36.459217131101902</v>
      </c>
      <c r="P15" s="26">
        <v>21.2907932479172</v>
      </c>
      <c r="Q15" s="26">
        <v>121.989781576079</v>
      </c>
      <c r="R15" s="26">
        <v>5183.9901592556698</v>
      </c>
      <c r="S15" s="26">
        <v>0.51485070957065304</v>
      </c>
      <c r="T15" s="26">
        <v>288.18913854941701</v>
      </c>
      <c r="U15" s="26">
        <v>822.04377230685304</v>
      </c>
      <c r="V15" s="26">
        <v>78.795584728948796</v>
      </c>
      <c r="W15" s="26">
        <v>85.116621825382097</v>
      </c>
      <c r="X15" s="26">
        <v>282.377247601043</v>
      </c>
      <c r="Y15" s="26">
        <v>277.80280064660599</v>
      </c>
      <c r="Z15" s="26">
        <v>946.41004238422397</v>
      </c>
      <c r="AA15" s="26">
        <v>4914.4458673189001</v>
      </c>
      <c r="AB15" s="26">
        <v>17.4222167321104</v>
      </c>
      <c r="AC15" s="26">
        <v>62.069634162846199</v>
      </c>
      <c r="AD15" s="26">
        <v>96.971656479412303</v>
      </c>
      <c r="AE15" s="26">
        <v>572.34925773086195</v>
      </c>
      <c r="AF15" s="26">
        <v>304.17418887308099</v>
      </c>
      <c r="AG15" s="26">
        <v>316.61119410729401</v>
      </c>
      <c r="AH15" s="26">
        <v>558.41348798450201</v>
      </c>
      <c r="AI15" s="26">
        <v>348.68809298207998</v>
      </c>
      <c r="AJ15" s="26">
        <v>101.417688411573</v>
      </c>
      <c r="AK15" s="26">
        <v>122.74591516748499</v>
      </c>
      <c r="AL15" s="61">
        <v>153.10067877929399</v>
      </c>
      <c r="AM15" s="64">
        <f t="shared" si="0"/>
        <v>24474.254182636399</v>
      </c>
      <c r="AN15" s="63">
        <v>8452.1317422971097</v>
      </c>
      <c r="AO15" s="81">
        <f t="shared" si="1"/>
        <v>32926.3859249335</v>
      </c>
      <c r="AQ15" s="80"/>
    </row>
    <row r="16" spans="1:43">
      <c r="A16" s="27" t="s">
        <v>156</v>
      </c>
      <c r="B16" s="28" t="s">
        <v>20</v>
      </c>
      <c r="C16" s="28" t="s">
        <v>103</v>
      </c>
      <c r="D16" s="25">
        <v>3619.1704879014801</v>
      </c>
      <c r="E16" s="26">
        <v>7740.3059226267296</v>
      </c>
      <c r="F16" s="26">
        <v>454.726025694866</v>
      </c>
      <c r="G16" s="26">
        <v>477.72400268176602</v>
      </c>
      <c r="H16" s="26">
        <v>202.38387489194301</v>
      </c>
      <c r="I16" s="26">
        <v>684.16140555964705</v>
      </c>
      <c r="J16" s="26">
        <v>94.454724489052794</v>
      </c>
      <c r="K16" s="26">
        <v>3107.64732360363</v>
      </c>
      <c r="L16" s="26">
        <v>1183.3318754950801</v>
      </c>
      <c r="M16" s="26">
        <v>86.142580504027507</v>
      </c>
      <c r="N16" s="26">
        <v>66.661525297705097</v>
      </c>
      <c r="O16" s="26">
        <v>146.94890454429</v>
      </c>
      <c r="P16" s="26">
        <v>352.27574835272901</v>
      </c>
      <c r="Q16" s="26">
        <v>3577.6036873273001</v>
      </c>
      <c r="R16" s="26">
        <v>7889.7366862274303</v>
      </c>
      <c r="S16" s="26">
        <v>245.65360423907799</v>
      </c>
      <c r="T16" s="26">
        <v>7743.6662889010304</v>
      </c>
      <c r="U16" s="26">
        <v>2798.29472862374</v>
      </c>
      <c r="V16" s="26">
        <v>2228.8964340554799</v>
      </c>
      <c r="W16" s="26">
        <v>5337.0619433585098</v>
      </c>
      <c r="X16" s="26">
        <v>509.932324921695</v>
      </c>
      <c r="Y16" s="26">
        <v>1794.49803355737</v>
      </c>
      <c r="Z16" s="26">
        <v>192.52169118916299</v>
      </c>
      <c r="AA16" s="26">
        <v>1700.7966767800799</v>
      </c>
      <c r="AB16" s="26">
        <v>6.3603262105482301</v>
      </c>
      <c r="AC16" s="26">
        <v>161.65547708808299</v>
      </c>
      <c r="AD16" s="26">
        <v>504.52056934630002</v>
      </c>
      <c r="AE16" s="26">
        <v>2682.9495203833999</v>
      </c>
      <c r="AF16" s="26">
        <v>864.65945771082295</v>
      </c>
      <c r="AG16" s="26">
        <v>3023.1926800075398</v>
      </c>
      <c r="AH16" s="26">
        <v>2426.9177813497599</v>
      </c>
      <c r="AI16" s="26">
        <v>1003.39885122951</v>
      </c>
      <c r="AJ16" s="26">
        <v>1163.71179784742</v>
      </c>
      <c r="AK16" s="26">
        <v>81.770917663194297</v>
      </c>
      <c r="AL16" s="61">
        <v>264.78237708771201</v>
      </c>
      <c r="AM16" s="64">
        <f t="shared" si="0"/>
        <v>64418.516256748102</v>
      </c>
      <c r="AN16" s="63">
        <v>11822.626686683499</v>
      </c>
      <c r="AO16" s="81">
        <f t="shared" si="1"/>
        <v>76241.142943431594</v>
      </c>
      <c r="AQ16" s="80"/>
    </row>
    <row r="17" spans="1:43">
      <c r="A17" s="27" t="s">
        <v>159</v>
      </c>
      <c r="B17" s="28" t="s">
        <v>21</v>
      </c>
      <c r="C17" s="28" t="s">
        <v>104</v>
      </c>
      <c r="D17" s="25">
        <v>3835.10631425667</v>
      </c>
      <c r="E17" s="26">
        <v>2649.1901099986699</v>
      </c>
      <c r="F17" s="26">
        <v>2231.8960804993499</v>
      </c>
      <c r="G17" s="26">
        <v>1456.31253148876</v>
      </c>
      <c r="H17" s="26">
        <v>752.58976108743002</v>
      </c>
      <c r="I17" s="26">
        <v>107.136481174504</v>
      </c>
      <c r="J17" s="26">
        <v>1785.0662062752201</v>
      </c>
      <c r="K17" s="26">
        <v>2589.0787853044098</v>
      </c>
      <c r="L17" s="26">
        <v>719.12397988390899</v>
      </c>
      <c r="M17" s="26">
        <v>26.3624106602376</v>
      </c>
      <c r="N17" s="26">
        <v>457.07572035451</v>
      </c>
      <c r="O17" s="26">
        <v>96.758120629114799</v>
      </c>
      <c r="P17" s="26">
        <v>141.52894264210599</v>
      </c>
      <c r="Q17" s="26">
        <v>626.76693914392604</v>
      </c>
      <c r="R17" s="26">
        <v>3388.3236196305302</v>
      </c>
      <c r="S17" s="26">
        <v>0.41694429078214501</v>
      </c>
      <c r="T17" s="26">
        <v>108.57607610562199</v>
      </c>
      <c r="U17" s="26">
        <v>357.66163569486599</v>
      </c>
      <c r="V17" s="26">
        <v>238.591194046043</v>
      </c>
      <c r="W17" s="26">
        <v>85.337679506313705</v>
      </c>
      <c r="X17" s="26">
        <v>16.8796554958688</v>
      </c>
      <c r="Y17" s="26">
        <v>391.90812662401601</v>
      </c>
      <c r="Z17" s="26">
        <v>131.83646768301099</v>
      </c>
      <c r="AA17" s="26">
        <v>377.49623806329998</v>
      </c>
      <c r="AB17" s="26">
        <v>24.761677482764298</v>
      </c>
      <c r="AC17" s="26">
        <v>72.294135694823694</v>
      </c>
      <c r="AD17" s="26">
        <v>50.442745990293702</v>
      </c>
      <c r="AE17" s="26">
        <v>307.30067572747998</v>
      </c>
      <c r="AF17" s="26">
        <v>185.856430348668</v>
      </c>
      <c r="AG17" s="26">
        <v>373.936048410757</v>
      </c>
      <c r="AH17" s="26">
        <v>270.76629746659199</v>
      </c>
      <c r="AI17" s="26">
        <v>282.42815556828299</v>
      </c>
      <c r="AJ17" s="26">
        <v>3581.8067746223101</v>
      </c>
      <c r="AK17" s="26">
        <v>46.767250063141802</v>
      </c>
      <c r="AL17" s="61">
        <v>228.669394732207</v>
      </c>
      <c r="AM17" s="64">
        <f t="shared" si="0"/>
        <v>27996.049606646498</v>
      </c>
      <c r="AN17" s="63">
        <v>26161.389955698101</v>
      </c>
      <c r="AO17" s="81">
        <f t="shared" si="1"/>
        <v>54157.439562344603</v>
      </c>
      <c r="AQ17" s="80"/>
    </row>
    <row r="18" spans="1:43">
      <c r="A18" s="27" t="s">
        <v>162</v>
      </c>
      <c r="B18" s="28" t="s">
        <v>22</v>
      </c>
      <c r="C18" s="28" t="s">
        <v>105</v>
      </c>
      <c r="D18" s="25">
        <v>270.85950608295201</v>
      </c>
      <c r="E18" s="26">
        <v>925.39286778367102</v>
      </c>
      <c r="F18" s="26">
        <v>1266.80359204351</v>
      </c>
      <c r="G18" s="26">
        <v>85.136560042912706</v>
      </c>
      <c r="H18" s="26">
        <v>151.68433861976101</v>
      </c>
      <c r="I18" s="26">
        <v>34.478710309270703</v>
      </c>
      <c r="J18" s="26">
        <v>353.72798035349098</v>
      </c>
      <c r="K18" s="26">
        <v>5308.5847944756697</v>
      </c>
      <c r="L18" s="26">
        <v>858.91768325969804</v>
      </c>
      <c r="M18" s="26">
        <v>16.779476782201701</v>
      </c>
      <c r="N18" s="26">
        <v>192.70773188509199</v>
      </c>
      <c r="O18" s="26">
        <v>222.15680923041299</v>
      </c>
      <c r="P18" s="26">
        <v>85.880772245259195</v>
      </c>
      <c r="Q18" s="26">
        <v>325.14030531510599</v>
      </c>
      <c r="R18" s="26">
        <v>37642.813336036903</v>
      </c>
      <c r="S18" s="26">
        <v>8.5113372118537995</v>
      </c>
      <c r="T18" s="26">
        <v>537.46658767602003</v>
      </c>
      <c r="U18" s="26">
        <v>1402.2231982959099</v>
      </c>
      <c r="V18" s="26">
        <v>107.15965474131499</v>
      </c>
      <c r="W18" s="26">
        <v>105.84518376690301</v>
      </c>
      <c r="X18" s="26">
        <v>21.3554583033055</v>
      </c>
      <c r="Y18" s="26">
        <v>344.98463855551898</v>
      </c>
      <c r="Z18" s="26">
        <v>53.827177010414204</v>
      </c>
      <c r="AA18" s="26">
        <v>405.39288495507702</v>
      </c>
      <c r="AB18" s="26">
        <v>6.59803344147765</v>
      </c>
      <c r="AC18" s="26">
        <v>33.000077394206301</v>
      </c>
      <c r="AD18" s="26">
        <v>40.300955811053498</v>
      </c>
      <c r="AE18" s="26">
        <v>333.82661079504601</v>
      </c>
      <c r="AF18" s="26">
        <v>124.93972004746701</v>
      </c>
      <c r="AG18" s="26">
        <v>137.30286580074599</v>
      </c>
      <c r="AH18" s="26">
        <v>65.066431656792005</v>
      </c>
      <c r="AI18" s="26">
        <v>69.050945214559206</v>
      </c>
      <c r="AJ18" s="26">
        <v>73.748607981508101</v>
      </c>
      <c r="AK18" s="26">
        <v>19.082182576816798</v>
      </c>
      <c r="AL18" s="61">
        <v>224.32487347656499</v>
      </c>
      <c r="AM18" s="64">
        <f t="shared" si="0"/>
        <v>51855.0718891785</v>
      </c>
      <c r="AN18" s="63">
        <v>24289.990390833998</v>
      </c>
      <c r="AO18" s="81">
        <f t="shared" si="1"/>
        <v>76145.062280012498</v>
      </c>
      <c r="AQ18" s="80"/>
    </row>
    <row r="19" spans="1:43">
      <c r="A19" s="27" t="s">
        <v>165</v>
      </c>
      <c r="B19" s="28" t="s">
        <v>23</v>
      </c>
      <c r="C19" s="28" t="s">
        <v>106</v>
      </c>
      <c r="D19" s="25">
        <v>813.43573005262795</v>
      </c>
      <c r="E19" s="26">
        <v>3950.9354788690598</v>
      </c>
      <c r="F19" s="26">
        <v>1428.1675955682899</v>
      </c>
      <c r="G19" s="26">
        <v>683.15113301214001</v>
      </c>
      <c r="H19" s="26">
        <v>251.888662481924</v>
      </c>
      <c r="I19" s="26">
        <v>81.099063904279404</v>
      </c>
      <c r="J19" s="26">
        <v>74.055833204878198</v>
      </c>
      <c r="K19" s="26">
        <v>988.84954235986197</v>
      </c>
      <c r="L19" s="26">
        <v>12426.904084501</v>
      </c>
      <c r="M19" s="26">
        <v>278.64781186262201</v>
      </c>
      <c r="N19" s="26">
        <v>966.10390224970001</v>
      </c>
      <c r="O19" s="26">
        <v>198.58334623763599</v>
      </c>
      <c r="P19" s="26">
        <v>827.48783874459104</v>
      </c>
      <c r="Q19" s="26">
        <v>4353.4779905648902</v>
      </c>
      <c r="R19" s="26">
        <v>22524.928200772501</v>
      </c>
      <c r="S19" s="26">
        <v>3.26964028091564</v>
      </c>
      <c r="T19" s="26">
        <v>509.95784259865502</v>
      </c>
      <c r="U19" s="26">
        <v>519.33597575917804</v>
      </c>
      <c r="V19" s="26">
        <v>102.071050195468</v>
      </c>
      <c r="W19" s="26">
        <v>143.02719643474299</v>
      </c>
      <c r="X19" s="26">
        <v>124.781002891035</v>
      </c>
      <c r="Y19" s="26">
        <v>192.69480995710799</v>
      </c>
      <c r="Z19" s="26">
        <v>84.852141883954005</v>
      </c>
      <c r="AA19" s="26">
        <v>3420.5527396190801</v>
      </c>
      <c r="AB19" s="26">
        <v>7.3506116961836696</v>
      </c>
      <c r="AC19" s="26">
        <v>50.563928903375903</v>
      </c>
      <c r="AD19" s="26">
        <v>29.388222503336401</v>
      </c>
      <c r="AE19" s="26">
        <v>756.69190229868104</v>
      </c>
      <c r="AF19" s="26">
        <v>231.320537550213</v>
      </c>
      <c r="AG19" s="26">
        <v>260.35460004933799</v>
      </c>
      <c r="AH19" s="26">
        <v>135.757407176382</v>
      </c>
      <c r="AI19" s="26">
        <v>512.72338287310095</v>
      </c>
      <c r="AJ19" s="26">
        <v>178.374008302254</v>
      </c>
      <c r="AK19" s="26">
        <v>38.0413612514241</v>
      </c>
      <c r="AL19" s="61">
        <v>302.392909262101</v>
      </c>
      <c r="AM19" s="64">
        <f t="shared" si="0"/>
        <v>57451.217485872497</v>
      </c>
      <c r="AN19" s="63">
        <v>36508.768329915598</v>
      </c>
      <c r="AO19" s="81">
        <f t="shared" si="1"/>
        <v>93959.985815788095</v>
      </c>
      <c r="AQ19" s="80"/>
    </row>
    <row r="20" spans="1:43">
      <c r="A20" s="27" t="s">
        <v>168</v>
      </c>
      <c r="B20" s="28" t="s">
        <v>24</v>
      </c>
      <c r="C20" s="28" t="s">
        <v>107</v>
      </c>
      <c r="D20" s="25">
        <v>844.63608075191803</v>
      </c>
      <c r="E20" s="26">
        <v>3128.1225616936799</v>
      </c>
      <c r="F20" s="26">
        <v>331.38988815431497</v>
      </c>
      <c r="G20" s="26">
        <v>286.03989835073997</v>
      </c>
      <c r="H20" s="26">
        <v>110.164876427731</v>
      </c>
      <c r="I20" s="26">
        <v>28.677750029654799</v>
      </c>
      <c r="J20" s="26">
        <v>31.679064775469399</v>
      </c>
      <c r="K20" s="26">
        <v>554.67505568093304</v>
      </c>
      <c r="L20" s="26">
        <v>1154.7225029956201</v>
      </c>
      <c r="M20" s="26">
        <v>209.90665534564801</v>
      </c>
      <c r="N20" s="26">
        <v>85.054673824267496</v>
      </c>
      <c r="O20" s="26">
        <v>3149.8226399851401</v>
      </c>
      <c r="P20" s="26">
        <v>48.247343871728702</v>
      </c>
      <c r="Q20" s="26">
        <v>176.41617380552401</v>
      </c>
      <c r="R20" s="26">
        <v>6357.00394457333</v>
      </c>
      <c r="S20" s="26">
        <v>28.710682424887199</v>
      </c>
      <c r="T20" s="26">
        <v>871.54961027962304</v>
      </c>
      <c r="U20" s="26">
        <v>513.91059795691797</v>
      </c>
      <c r="V20" s="26">
        <v>193.26914127854701</v>
      </c>
      <c r="W20" s="26">
        <v>637.49843516729095</v>
      </c>
      <c r="X20" s="26">
        <v>90.728957592062898</v>
      </c>
      <c r="Y20" s="26">
        <v>155.11334029055001</v>
      </c>
      <c r="Z20" s="26">
        <v>350.25716525586199</v>
      </c>
      <c r="AA20" s="26">
        <v>3227.2898372087002</v>
      </c>
      <c r="AB20" s="26">
        <v>454.63297700579801</v>
      </c>
      <c r="AC20" s="26">
        <v>223.41791116322099</v>
      </c>
      <c r="AD20" s="26">
        <v>91.918162006047098</v>
      </c>
      <c r="AE20" s="26">
        <v>606.92388063670603</v>
      </c>
      <c r="AF20" s="26">
        <v>113.834162732331</v>
      </c>
      <c r="AG20" s="26">
        <v>482.07011744653403</v>
      </c>
      <c r="AH20" s="26">
        <v>482.929285813207</v>
      </c>
      <c r="AI20" s="26">
        <v>189.81062842571299</v>
      </c>
      <c r="AJ20" s="26">
        <v>169.58955618386301</v>
      </c>
      <c r="AK20" s="26">
        <v>63.559619403915697</v>
      </c>
      <c r="AL20" s="61">
        <v>452.46749501041899</v>
      </c>
      <c r="AM20" s="64">
        <f t="shared" si="0"/>
        <v>25896.040673547901</v>
      </c>
      <c r="AN20" s="63">
        <v>74540.2892239379</v>
      </c>
      <c r="AO20" s="81">
        <f t="shared" si="1"/>
        <v>100436.32989748599</v>
      </c>
      <c r="AQ20" s="80"/>
    </row>
    <row r="21" spans="1:43">
      <c r="A21" s="27" t="s">
        <v>171</v>
      </c>
      <c r="B21" s="28" t="s">
        <v>25</v>
      </c>
      <c r="C21" s="28" t="s">
        <v>108</v>
      </c>
      <c r="D21" s="25">
        <v>51.248800369310104</v>
      </c>
      <c r="E21" s="26">
        <v>79.987592769178804</v>
      </c>
      <c r="F21" s="26">
        <v>32.911528698036697</v>
      </c>
      <c r="G21" s="26">
        <v>46.727112997813201</v>
      </c>
      <c r="H21" s="26">
        <v>83.044454380351993</v>
      </c>
      <c r="I21" s="26">
        <v>41.656583466266</v>
      </c>
      <c r="J21" s="26">
        <v>8.0957980465041093</v>
      </c>
      <c r="K21" s="26">
        <v>55.278519796506302</v>
      </c>
      <c r="L21" s="26">
        <v>67.883699113882898</v>
      </c>
      <c r="M21" s="26">
        <v>4.8338605160329902</v>
      </c>
      <c r="N21" s="26">
        <v>52.784506470007301</v>
      </c>
      <c r="O21" s="26">
        <v>156.427365464936</v>
      </c>
      <c r="P21" s="26">
        <v>10.378797663576799</v>
      </c>
      <c r="Q21" s="26">
        <v>42.203963983868697</v>
      </c>
      <c r="R21" s="26">
        <v>303.80962467004002</v>
      </c>
      <c r="S21" s="26">
        <v>2.81552084244951</v>
      </c>
      <c r="T21" s="26">
        <v>417.89463448608598</v>
      </c>
      <c r="U21" s="26">
        <v>158.22784826511901</v>
      </c>
      <c r="V21" s="26">
        <v>10.2154200031186</v>
      </c>
      <c r="W21" s="26">
        <v>211.049487288579</v>
      </c>
      <c r="X21" s="26">
        <v>96.395923246623198</v>
      </c>
      <c r="Y21" s="26">
        <v>40.333516900018402</v>
      </c>
      <c r="Z21" s="26">
        <v>33.016997724055599</v>
      </c>
      <c r="AA21" s="26">
        <v>1599.69101435888</v>
      </c>
      <c r="AB21" s="26">
        <v>29.5167061907567</v>
      </c>
      <c r="AC21" s="26">
        <v>16.444698058799201</v>
      </c>
      <c r="AD21" s="26">
        <v>13.1939468778387</v>
      </c>
      <c r="AE21" s="26">
        <v>142.66352922219599</v>
      </c>
      <c r="AF21" s="26">
        <v>88.575319800028097</v>
      </c>
      <c r="AG21" s="26">
        <v>313.54971837680301</v>
      </c>
      <c r="AH21" s="26">
        <v>64.583330103206706</v>
      </c>
      <c r="AI21" s="26">
        <v>99.471609016360603</v>
      </c>
      <c r="AJ21" s="26">
        <v>307.562290845093</v>
      </c>
      <c r="AK21" s="26">
        <v>7.1256985644617599</v>
      </c>
      <c r="AL21" s="61">
        <v>118.081675625879</v>
      </c>
      <c r="AM21" s="64">
        <f t="shared" si="0"/>
        <v>4807.6810942026596</v>
      </c>
      <c r="AN21" s="63">
        <v>17059.892300546198</v>
      </c>
      <c r="AO21" s="81">
        <f t="shared" si="1"/>
        <v>21867.573394748899</v>
      </c>
      <c r="AQ21" s="80"/>
    </row>
    <row r="22" spans="1:43">
      <c r="A22" s="27" t="s">
        <v>174</v>
      </c>
      <c r="B22" s="28" t="s">
        <v>26</v>
      </c>
      <c r="C22" s="28" t="s">
        <v>109</v>
      </c>
      <c r="D22" s="25">
        <v>1427.2100165371201</v>
      </c>
      <c r="E22" s="26">
        <v>1154.7552801715699</v>
      </c>
      <c r="F22" s="26">
        <v>1034.32650132402</v>
      </c>
      <c r="G22" s="26">
        <v>446.67739989268398</v>
      </c>
      <c r="H22" s="26">
        <v>227.64659123803199</v>
      </c>
      <c r="I22" s="26">
        <v>255.899389391201</v>
      </c>
      <c r="J22" s="26">
        <v>98.228085339838003</v>
      </c>
      <c r="K22" s="26">
        <v>803.31586432339304</v>
      </c>
      <c r="L22" s="26">
        <v>897.45878771801802</v>
      </c>
      <c r="M22" s="26">
        <v>32.512084443868702</v>
      </c>
      <c r="N22" s="26">
        <v>163.39579757721</v>
      </c>
      <c r="O22" s="26">
        <v>161.43555643081899</v>
      </c>
      <c r="P22" s="26">
        <v>58.905404570571001</v>
      </c>
      <c r="Q22" s="26">
        <v>266.39898254804501</v>
      </c>
      <c r="R22" s="26">
        <v>4132.90660016332</v>
      </c>
      <c r="S22" s="26">
        <v>100.37398406501001</v>
      </c>
      <c r="T22" s="26">
        <v>1772.0244041846399</v>
      </c>
      <c r="U22" s="26">
        <v>665.64377780088103</v>
      </c>
      <c r="V22" s="26">
        <v>1294.75196962633</v>
      </c>
      <c r="W22" s="26">
        <v>725.53895320670597</v>
      </c>
      <c r="X22" s="26">
        <v>153.05239616877901</v>
      </c>
      <c r="Y22" s="26">
        <v>800.48524877230204</v>
      </c>
      <c r="Z22" s="26">
        <v>322.19057232609703</v>
      </c>
      <c r="AA22" s="26">
        <v>1596.26140534143</v>
      </c>
      <c r="AB22" s="26">
        <v>83.378574471926001</v>
      </c>
      <c r="AC22" s="26">
        <v>587.79955858851497</v>
      </c>
      <c r="AD22" s="26">
        <v>441.81608828714201</v>
      </c>
      <c r="AE22" s="26">
        <v>589.54126989567806</v>
      </c>
      <c r="AF22" s="26">
        <v>251.06185958540399</v>
      </c>
      <c r="AG22" s="26">
        <v>713.73837434616803</v>
      </c>
      <c r="AH22" s="26">
        <v>1256.3430224763699</v>
      </c>
      <c r="AI22" s="26">
        <v>739.40940954521295</v>
      </c>
      <c r="AJ22" s="26">
        <v>965.27559962622695</v>
      </c>
      <c r="AK22" s="26">
        <v>259.23343258518298</v>
      </c>
      <c r="AL22" s="61">
        <v>428.36899156440097</v>
      </c>
      <c r="AM22" s="64">
        <f t="shared" si="0"/>
        <v>24907.3612341341</v>
      </c>
      <c r="AN22" s="63">
        <v>35737.874167883703</v>
      </c>
      <c r="AO22" s="81">
        <f t="shared" si="1"/>
        <v>60645.235402017803</v>
      </c>
      <c r="AQ22" s="80"/>
    </row>
    <row r="23" spans="1:43">
      <c r="A23" s="27" t="s">
        <v>177</v>
      </c>
      <c r="B23" s="28" t="s">
        <v>27</v>
      </c>
      <c r="C23" s="28" t="s">
        <v>110</v>
      </c>
      <c r="D23" s="25">
        <v>581.63015578614204</v>
      </c>
      <c r="E23" s="26">
        <v>4.9542463039597298</v>
      </c>
      <c r="F23" s="26">
        <v>9.2369466984303497</v>
      </c>
      <c r="G23" s="26">
        <v>34.531541176345698</v>
      </c>
      <c r="H23" s="26">
        <v>7.1456664606763196</v>
      </c>
      <c r="I23" s="26">
        <v>0</v>
      </c>
      <c r="J23" s="26">
        <v>0.73673057262042396</v>
      </c>
      <c r="K23" s="26">
        <v>21.940923731985201</v>
      </c>
      <c r="L23" s="26">
        <v>1.89548338478094</v>
      </c>
      <c r="M23" s="26">
        <v>0.27766498861789701</v>
      </c>
      <c r="N23" s="26">
        <v>3.1974931075662401</v>
      </c>
      <c r="O23" s="26">
        <v>3.2347361528599499</v>
      </c>
      <c r="P23" s="26">
        <v>252.75731377151601</v>
      </c>
      <c r="Q23" s="26">
        <v>2.0564627575916901</v>
      </c>
      <c r="R23" s="26">
        <v>397.47138882779001</v>
      </c>
      <c r="S23" s="26">
        <v>0.93950774388872904</v>
      </c>
      <c r="T23" s="26">
        <v>53.316963207171497</v>
      </c>
      <c r="U23" s="26">
        <v>13.961015246179899</v>
      </c>
      <c r="V23" s="26">
        <v>132.13084633669899</v>
      </c>
      <c r="W23" s="26">
        <v>15.0221507335299</v>
      </c>
      <c r="X23" s="26">
        <v>14.200835382261999</v>
      </c>
      <c r="Y23" s="26">
        <v>173.720059593255</v>
      </c>
      <c r="Z23" s="26">
        <v>168.01820151981801</v>
      </c>
      <c r="AA23" s="26">
        <v>0.62275825141002294</v>
      </c>
      <c r="AB23" s="26">
        <v>1.38595526669154</v>
      </c>
      <c r="AC23" s="26">
        <v>19.073767698163</v>
      </c>
      <c r="AD23" s="26">
        <v>36.5244263817494</v>
      </c>
      <c r="AE23" s="26">
        <v>29.940869771506399</v>
      </c>
      <c r="AF23" s="26">
        <v>28.936896876652401</v>
      </c>
      <c r="AG23" s="26">
        <v>43.056390117360003</v>
      </c>
      <c r="AH23" s="26">
        <v>73.133836749804701</v>
      </c>
      <c r="AI23" s="26">
        <v>310.34554816350902</v>
      </c>
      <c r="AJ23" s="26">
        <v>327.61922257107602</v>
      </c>
      <c r="AK23" s="26">
        <v>353.01943798251199</v>
      </c>
      <c r="AL23" s="61">
        <v>2050.8149375437001</v>
      </c>
      <c r="AM23" s="64">
        <f t="shared" si="0"/>
        <v>5166.8503808578198</v>
      </c>
      <c r="AN23" s="63">
        <v>4026.8585012840699</v>
      </c>
      <c r="AO23" s="81">
        <f t="shared" si="1"/>
        <v>9193.7088821418893</v>
      </c>
      <c r="AQ23" s="80"/>
    </row>
    <row r="24" spans="1:43">
      <c r="A24" s="27" t="s">
        <v>180</v>
      </c>
      <c r="B24" s="28" t="s">
        <v>28</v>
      </c>
      <c r="C24" s="28" t="s">
        <v>111</v>
      </c>
      <c r="D24" s="25">
        <v>9.6640687114707795</v>
      </c>
      <c r="E24" s="26">
        <v>460.842726528078</v>
      </c>
      <c r="F24" s="26">
        <v>106.783750623998</v>
      </c>
      <c r="G24" s="26">
        <v>630.23789204917296</v>
      </c>
      <c r="H24" s="26">
        <v>9.7887235491187106</v>
      </c>
      <c r="I24" s="26">
        <v>0.56314186537462296</v>
      </c>
      <c r="J24" s="26">
        <v>13.400832368209899</v>
      </c>
      <c r="K24" s="26">
        <v>580.329812926616</v>
      </c>
      <c r="L24" s="26">
        <v>3472.0801056180198</v>
      </c>
      <c r="M24" s="26">
        <v>0.39515806335920101</v>
      </c>
      <c r="N24" s="26">
        <v>47.0822153549367</v>
      </c>
      <c r="O24" s="26">
        <v>1659.22743899121</v>
      </c>
      <c r="P24" s="26">
        <v>30.595213714323702</v>
      </c>
      <c r="Q24" s="26">
        <v>155.07971427788601</v>
      </c>
      <c r="R24" s="26">
        <v>11474.3314947052</v>
      </c>
      <c r="S24" s="26">
        <v>77.947454958500998</v>
      </c>
      <c r="T24" s="26">
        <v>810.32314626490904</v>
      </c>
      <c r="U24" s="26">
        <v>52.697987586979202</v>
      </c>
      <c r="V24" s="26">
        <v>7.4455026687102004</v>
      </c>
      <c r="W24" s="26">
        <v>5.0481066826809897</v>
      </c>
      <c r="X24" s="26">
        <v>229.793873558808</v>
      </c>
      <c r="Y24" s="26">
        <v>424.19169741204701</v>
      </c>
      <c r="Z24" s="26">
        <v>20.2493346750387</v>
      </c>
      <c r="AA24" s="26">
        <v>142.86699757609901</v>
      </c>
      <c r="AB24" s="26">
        <v>0.86755348054076098</v>
      </c>
      <c r="AC24" s="26">
        <v>14.643347735255899</v>
      </c>
      <c r="AD24" s="26">
        <v>9.5710056060605808</v>
      </c>
      <c r="AE24" s="26">
        <v>12.5166564895795</v>
      </c>
      <c r="AF24" s="26">
        <v>4.0912557576321102</v>
      </c>
      <c r="AG24" s="26">
        <v>11.7832431119357</v>
      </c>
      <c r="AH24" s="26">
        <v>805.80169614040699</v>
      </c>
      <c r="AI24" s="26">
        <v>73.884577535458305</v>
      </c>
      <c r="AJ24" s="26">
        <v>681.11666563376298</v>
      </c>
      <c r="AK24" s="26">
        <v>12.175055705959499</v>
      </c>
      <c r="AL24" s="61">
        <v>52.951241606805297</v>
      </c>
      <c r="AM24" s="64">
        <f t="shared" si="0"/>
        <v>22100.368689534102</v>
      </c>
      <c r="AN24" s="63">
        <v>8808.9168063032703</v>
      </c>
      <c r="AO24" s="81">
        <f t="shared" si="1"/>
        <v>30909.285495837401</v>
      </c>
      <c r="AQ24" s="80"/>
    </row>
    <row r="25" spans="1:43">
      <c r="A25" s="27" t="s">
        <v>183</v>
      </c>
      <c r="B25" s="28" t="s">
        <v>29</v>
      </c>
      <c r="C25" s="28" t="s">
        <v>112</v>
      </c>
      <c r="D25" s="25">
        <v>1182.3068164901799</v>
      </c>
      <c r="E25" s="26">
        <v>2599.0393856103001</v>
      </c>
      <c r="F25" s="26">
        <v>1720.6201443125501</v>
      </c>
      <c r="G25" s="26">
        <v>941.97232240255596</v>
      </c>
      <c r="H25" s="26">
        <v>333.77830356922999</v>
      </c>
      <c r="I25" s="26">
        <v>120.606246256476</v>
      </c>
      <c r="J25" s="26">
        <v>425.90313391348298</v>
      </c>
      <c r="K25" s="26">
        <v>7677.1142726354901</v>
      </c>
      <c r="L25" s="26">
        <v>3853.5264822025702</v>
      </c>
      <c r="M25" s="26">
        <v>114.97747048906</v>
      </c>
      <c r="N25" s="26">
        <v>346.042667712791</v>
      </c>
      <c r="O25" s="26">
        <v>426.15183503751501</v>
      </c>
      <c r="P25" s="26">
        <v>292.10240159273201</v>
      </c>
      <c r="Q25" s="26">
        <v>578.43777597383701</v>
      </c>
      <c r="R25" s="26">
        <v>94985.236039900105</v>
      </c>
      <c r="S25" s="26">
        <v>252.537583757547</v>
      </c>
      <c r="T25" s="26">
        <v>2607.4001918620002</v>
      </c>
      <c r="U25" s="26">
        <v>1873.6295998246801</v>
      </c>
      <c r="V25" s="26">
        <v>1924.62434494796</v>
      </c>
      <c r="W25" s="26">
        <v>1606.1689612105599</v>
      </c>
      <c r="X25" s="26">
        <v>627.71813579263096</v>
      </c>
      <c r="Y25" s="26">
        <v>1108.5151233639499</v>
      </c>
      <c r="Z25" s="26">
        <v>418.49678735927301</v>
      </c>
      <c r="AA25" s="26">
        <v>2013.1300988354101</v>
      </c>
      <c r="AB25" s="26">
        <v>619.65665249583606</v>
      </c>
      <c r="AC25" s="26">
        <v>598.65298827403706</v>
      </c>
      <c r="AD25" s="26">
        <v>4806.6727668254898</v>
      </c>
      <c r="AE25" s="26">
        <v>1097.94621790154</v>
      </c>
      <c r="AF25" s="26">
        <v>1134.0211998902901</v>
      </c>
      <c r="AG25" s="26">
        <v>1815.4308190361901</v>
      </c>
      <c r="AH25" s="26">
        <v>819.22205193730895</v>
      </c>
      <c r="AI25" s="26">
        <v>851.18908606679997</v>
      </c>
      <c r="AJ25" s="26">
        <v>889.66702478022</v>
      </c>
      <c r="AK25" s="26">
        <v>1020.64126602874</v>
      </c>
      <c r="AL25" s="61">
        <v>617.41522569822905</v>
      </c>
      <c r="AM25" s="64">
        <f t="shared" si="0"/>
        <v>142300.55142398801</v>
      </c>
      <c r="AN25" s="63">
        <v>306823.53269493999</v>
      </c>
      <c r="AO25" s="81">
        <f t="shared" si="1"/>
        <v>449124.08411892701</v>
      </c>
      <c r="AQ25" s="80"/>
    </row>
    <row r="26" spans="1:43">
      <c r="A26" s="27" t="s">
        <v>186</v>
      </c>
      <c r="B26" s="28" t="s">
        <v>30</v>
      </c>
      <c r="C26" s="28" t="s">
        <v>113</v>
      </c>
      <c r="D26" s="25">
        <v>333.56346095044398</v>
      </c>
      <c r="E26" s="26">
        <v>85.522033772015703</v>
      </c>
      <c r="F26" s="26">
        <v>109.643646259245</v>
      </c>
      <c r="G26" s="26">
        <v>151.730479854664</v>
      </c>
      <c r="H26" s="26">
        <v>37.321801072375003</v>
      </c>
      <c r="I26" s="26">
        <v>8.82232547065197</v>
      </c>
      <c r="J26" s="26">
        <v>7.70656291388645</v>
      </c>
      <c r="K26" s="26">
        <v>108.935658425151</v>
      </c>
      <c r="L26" s="26">
        <v>79.679811836873995</v>
      </c>
      <c r="M26" s="26">
        <v>3.1894784502678601</v>
      </c>
      <c r="N26" s="26">
        <v>131.586372594023</v>
      </c>
      <c r="O26" s="26">
        <v>24.6513865101516</v>
      </c>
      <c r="P26" s="26">
        <v>62.793244970334896</v>
      </c>
      <c r="Q26" s="26">
        <v>142.472543992276</v>
      </c>
      <c r="R26" s="26">
        <v>1036.1870954743499</v>
      </c>
      <c r="S26" s="26">
        <v>166.85774452651901</v>
      </c>
      <c r="T26" s="26">
        <v>1009.0132221369799</v>
      </c>
      <c r="U26" s="26">
        <v>111.550948303179</v>
      </c>
      <c r="V26" s="26">
        <v>193.952520869316</v>
      </c>
      <c r="W26" s="26">
        <v>675.37130192281404</v>
      </c>
      <c r="X26" s="26">
        <v>36.776714246253</v>
      </c>
      <c r="Y26" s="26">
        <v>92.669370533849403</v>
      </c>
      <c r="Z26" s="26">
        <v>17.262500738799901</v>
      </c>
      <c r="AA26" s="26">
        <v>169.915580012878</v>
      </c>
      <c r="AB26" s="26">
        <v>1.5349861741703501</v>
      </c>
      <c r="AC26" s="26">
        <v>53.346461041522304</v>
      </c>
      <c r="AD26" s="26">
        <v>10.8887369506525</v>
      </c>
      <c r="AE26" s="26">
        <v>339.90711716643</v>
      </c>
      <c r="AF26" s="26">
        <v>27.053472784884399</v>
      </c>
      <c r="AG26" s="26">
        <v>408.00948473881198</v>
      </c>
      <c r="AH26" s="26">
        <v>77.317168866085794</v>
      </c>
      <c r="AI26" s="26">
        <v>38.256524207926198</v>
      </c>
      <c r="AJ26" s="26">
        <v>89.487844151123596</v>
      </c>
      <c r="AK26" s="26">
        <v>33.3609898268599</v>
      </c>
      <c r="AL26" s="61">
        <v>30.593259775505999</v>
      </c>
      <c r="AM26" s="64">
        <f t="shared" si="0"/>
        <v>5906.9318515212699</v>
      </c>
      <c r="AN26" s="63">
        <v>5678.4193185941303</v>
      </c>
      <c r="AO26" s="81">
        <f t="shared" si="1"/>
        <v>11585.3511701154</v>
      </c>
      <c r="AQ26" s="80"/>
    </row>
    <row r="27" spans="1:43">
      <c r="A27" s="27" t="s">
        <v>189</v>
      </c>
      <c r="B27" s="23" t="s">
        <v>31</v>
      </c>
      <c r="C27" s="28" t="s">
        <v>114</v>
      </c>
      <c r="D27" s="25">
        <v>7479.2602345220203</v>
      </c>
      <c r="E27" s="26">
        <v>1523.75849660005</v>
      </c>
      <c r="F27" s="26">
        <v>2457.8470495424899</v>
      </c>
      <c r="G27" s="26">
        <v>1380.89319847963</v>
      </c>
      <c r="H27" s="26">
        <v>581.59771558922603</v>
      </c>
      <c r="I27" s="26">
        <v>177.38410089816099</v>
      </c>
      <c r="J27" s="26">
        <v>184.840349798381</v>
      </c>
      <c r="K27" s="26">
        <v>2115.0735620908699</v>
      </c>
      <c r="L27" s="26">
        <v>1913.8484072321201</v>
      </c>
      <c r="M27" s="26">
        <v>65.156110000887907</v>
      </c>
      <c r="N27" s="26">
        <v>847.91399331276</v>
      </c>
      <c r="O27" s="26">
        <v>310.01376772627401</v>
      </c>
      <c r="P27" s="26">
        <v>314.09905425606598</v>
      </c>
      <c r="Q27" s="26">
        <v>1234.3977485103301</v>
      </c>
      <c r="R27" s="26">
        <v>12784.8837459603</v>
      </c>
      <c r="S27" s="26">
        <v>505.148105149157</v>
      </c>
      <c r="T27" s="26">
        <v>4704.6633680887899</v>
      </c>
      <c r="U27" s="26">
        <v>1153.8283001049899</v>
      </c>
      <c r="V27" s="26">
        <v>515.00947463674004</v>
      </c>
      <c r="W27" s="26">
        <v>2699.9888308101899</v>
      </c>
      <c r="X27" s="26">
        <v>240.39681049787899</v>
      </c>
      <c r="Y27" s="26">
        <v>1988.22006235149</v>
      </c>
      <c r="Z27" s="26">
        <v>197.51993609528699</v>
      </c>
      <c r="AA27" s="26">
        <v>1358.7448494908599</v>
      </c>
      <c r="AB27" s="26">
        <v>22.400656795329201</v>
      </c>
      <c r="AC27" s="26">
        <v>156.961892057097</v>
      </c>
      <c r="AD27" s="26">
        <v>157.64423540793001</v>
      </c>
      <c r="AE27" s="26">
        <v>1544.61706294804</v>
      </c>
      <c r="AF27" s="26">
        <v>342.99187447207601</v>
      </c>
      <c r="AG27" s="26">
        <v>1804.2698918850001</v>
      </c>
      <c r="AH27" s="26">
        <v>917.80668014903802</v>
      </c>
      <c r="AI27" s="26">
        <v>480.94791598969198</v>
      </c>
      <c r="AJ27" s="26">
        <v>1134.4301912611199</v>
      </c>
      <c r="AK27" s="26">
        <v>130.560963064188</v>
      </c>
      <c r="AL27" s="61">
        <v>305.07999471510902</v>
      </c>
      <c r="AM27" s="64">
        <f t="shared" si="0"/>
        <v>53732.198630489598</v>
      </c>
      <c r="AN27" s="63">
        <v>85649.149643879195</v>
      </c>
      <c r="AO27" s="81">
        <f t="shared" si="1"/>
        <v>139381.348274369</v>
      </c>
      <c r="AQ27" s="80"/>
    </row>
    <row r="28" spans="1:43">
      <c r="A28" s="27" t="s">
        <v>192</v>
      </c>
      <c r="B28" s="28" t="s">
        <v>32</v>
      </c>
      <c r="C28" s="28" t="s">
        <v>115</v>
      </c>
      <c r="D28" s="25">
        <v>4153.4040736624202</v>
      </c>
      <c r="E28" s="26">
        <v>768.57603577600003</v>
      </c>
      <c r="F28" s="26">
        <v>1364.3667178568701</v>
      </c>
      <c r="G28" s="26">
        <v>566.67261190560703</v>
      </c>
      <c r="H28" s="26">
        <v>297.51192010820699</v>
      </c>
      <c r="I28" s="26">
        <v>96.508344833955604</v>
      </c>
      <c r="J28" s="26">
        <v>98.601822176782505</v>
      </c>
      <c r="K28" s="26">
        <v>1135.2370371137799</v>
      </c>
      <c r="L28" s="26">
        <v>1033.0332490790599</v>
      </c>
      <c r="M28" s="26">
        <v>36.7882538697081</v>
      </c>
      <c r="N28" s="26">
        <v>309.75939876337702</v>
      </c>
      <c r="O28" s="26">
        <v>158.97751266495499</v>
      </c>
      <c r="P28" s="26">
        <v>99.502737711451005</v>
      </c>
      <c r="Q28" s="26">
        <v>521.962184504123</v>
      </c>
      <c r="R28" s="26">
        <v>6942.0703001005404</v>
      </c>
      <c r="S28" s="26">
        <v>50.946658629999902</v>
      </c>
      <c r="T28" s="26">
        <v>1188.57670034322</v>
      </c>
      <c r="U28" s="26">
        <v>538.01720145422303</v>
      </c>
      <c r="V28" s="26">
        <v>282.45556588172502</v>
      </c>
      <c r="W28" s="26">
        <v>581.02161082471105</v>
      </c>
      <c r="X28" s="26">
        <v>109.023691279321</v>
      </c>
      <c r="Y28" s="26">
        <v>1118.1564186345199</v>
      </c>
      <c r="Z28" s="26">
        <v>107.015767538752</v>
      </c>
      <c r="AA28" s="26">
        <v>605.47008580919999</v>
      </c>
      <c r="AB28" s="26">
        <v>17.489978165983</v>
      </c>
      <c r="AC28" s="26">
        <v>97.202263064597702</v>
      </c>
      <c r="AD28" s="26">
        <v>78.4366577737174</v>
      </c>
      <c r="AE28" s="26">
        <v>467.758222614516</v>
      </c>
      <c r="AF28" s="26">
        <v>174.44553782410699</v>
      </c>
      <c r="AG28" s="26">
        <v>466.65403814384001</v>
      </c>
      <c r="AH28" s="26">
        <v>476.49894593322898</v>
      </c>
      <c r="AI28" s="26">
        <v>248.04505782540701</v>
      </c>
      <c r="AJ28" s="26">
        <v>625.19748732377502</v>
      </c>
      <c r="AK28" s="26">
        <v>48.054125960772602</v>
      </c>
      <c r="AL28" s="61">
        <v>158.46116650261999</v>
      </c>
      <c r="AM28" s="64">
        <f t="shared" si="0"/>
        <v>25021.899381655101</v>
      </c>
      <c r="AN28" s="63">
        <v>58705.775686660199</v>
      </c>
      <c r="AO28" s="81">
        <f t="shared" si="1"/>
        <v>83727.675068315293</v>
      </c>
      <c r="AQ28" s="80"/>
    </row>
    <row r="29" spans="1:43">
      <c r="A29" s="27" t="s">
        <v>195</v>
      </c>
      <c r="B29" s="28" t="s">
        <v>33</v>
      </c>
      <c r="C29" s="28" t="s">
        <v>116</v>
      </c>
      <c r="D29" s="25">
        <v>3114.5066894573001</v>
      </c>
      <c r="E29" s="26">
        <v>2672.9882340836998</v>
      </c>
      <c r="F29" s="26">
        <v>1462.99946231798</v>
      </c>
      <c r="G29" s="26">
        <v>2498.3012801131299</v>
      </c>
      <c r="H29" s="26">
        <v>663.852945973788</v>
      </c>
      <c r="I29" s="26">
        <v>205.772109375036</v>
      </c>
      <c r="J29" s="26">
        <v>238.239615882018</v>
      </c>
      <c r="K29" s="26">
        <v>1407.6910083411799</v>
      </c>
      <c r="L29" s="26">
        <v>1989.16366564031</v>
      </c>
      <c r="M29" s="26">
        <v>230.09359127221299</v>
      </c>
      <c r="N29" s="26">
        <v>388.82952462825301</v>
      </c>
      <c r="O29" s="26">
        <v>262.50078198169399</v>
      </c>
      <c r="P29" s="26">
        <v>119.890989845775</v>
      </c>
      <c r="Q29" s="26">
        <v>834.25251529012201</v>
      </c>
      <c r="R29" s="26">
        <v>7094.1299753132798</v>
      </c>
      <c r="S29" s="26">
        <v>202.55410449850299</v>
      </c>
      <c r="T29" s="26">
        <v>3938.2292721827198</v>
      </c>
      <c r="U29" s="26">
        <v>512.27341936493099</v>
      </c>
      <c r="V29" s="26">
        <v>326.56632330534501</v>
      </c>
      <c r="W29" s="26">
        <v>767.64287260509798</v>
      </c>
      <c r="X29" s="26">
        <v>288.96495886353301</v>
      </c>
      <c r="Y29" s="26">
        <v>471.91414616533098</v>
      </c>
      <c r="Z29" s="26">
        <v>140.721513786494</v>
      </c>
      <c r="AA29" s="26">
        <v>866.23163697434097</v>
      </c>
      <c r="AB29" s="26">
        <v>55.043416306394597</v>
      </c>
      <c r="AC29" s="26">
        <v>94.686488352828206</v>
      </c>
      <c r="AD29" s="26">
        <v>147.16978580227499</v>
      </c>
      <c r="AE29" s="26">
        <v>553.92244527949003</v>
      </c>
      <c r="AF29" s="26">
        <v>186.96068409638301</v>
      </c>
      <c r="AG29" s="26">
        <v>1675.29275559649</v>
      </c>
      <c r="AH29" s="26">
        <v>679.99338492208506</v>
      </c>
      <c r="AI29" s="26">
        <v>512.37770033289496</v>
      </c>
      <c r="AJ29" s="26">
        <v>458.18259773602699</v>
      </c>
      <c r="AK29" s="26">
        <v>49.4566345011865</v>
      </c>
      <c r="AL29" s="61">
        <v>146.06691263045099</v>
      </c>
      <c r="AM29" s="64">
        <f t="shared" si="0"/>
        <v>35257.463442818596</v>
      </c>
      <c r="AN29" s="63">
        <v>53377.539488462498</v>
      </c>
      <c r="AO29" s="81">
        <f t="shared" si="1"/>
        <v>88635.002931281095</v>
      </c>
      <c r="AQ29" s="80"/>
    </row>
    <row r="30" spans="1:43">
      <c r="A30" s="27" t="s">
        <v>198</v>
      </c>
      <c r="B30" s="28" t="s">
        <v>34</v>
      </c>
      <c r="C30" s="28" t="s">
        <v>117</v>
      </c>
      <c r="D30" s="25">
        <v>661.92406417029497</v>
      </c>
      <c r="E30" s="26">
        <v>621.508139056196</v>
      </c>
      <c r="F30" s="26">
        <v>457.59615311013403</v>
      </c>
      <c r="G30" s="26">
        <v>888.78305264734195</v>
      </c>
      <c r="H30" s="26">
        <v>217.59327867040199</v>
      </c>
      <c r="I30" s="26">
        <v>62.786960353651899</v>
      </c>
      <c r="J30" s="26">
        <v>57.275059216403903</v>
      </c>
      <c r="K30" s="26">
        <v>384.94268729795903</v>
      </c>
      <c r="L30" s="26">
        <v>601.09355184385504</v>
      </c>
      <c r="M30" s="26">
        <v>46.465304609412101</v>
      </c>
      <c r="N30" s="26">
        <v>109.671111525683</v>
      </c>
      <c r="O30" s="26">
        <v>71.705722542144599</v>
      </c>
      <c r="P30" s="26">
        <v>18.685831031012501</v>
      </c>
      <c r="Q30" s="26">
        <v>148.68231247648501</v>
      </c>
      <c r="R30" s="26">
        <v>2084.3010899009901</v>
      </c>
      <c r="S30" s="26">
        <v>42.840885201306101</v>
      </c>
      <c r="T30" s="26">
        <v>879.06845004253705</v>
      </c>
      <c r="U30" s="26">
        <v>199.297339203023</v>
      </c>
      <c r="V30" s="26">
        <v>10651.579784587801</v>
      </c>
      <c r="W30" s="26">
        <v>1009.17067764171</v>
      </c>
      <c r="X30" s="26">
        <v>96.344966805082294</v>
      </c>
      <c r="Y30" s="26">
        <v>164.070374461011</v>
      </c>
      <c r="Z30" s="26">
        <v>60.333833573080703</v>
      </c>
      <c r="AA30" s="26">
        <v>1352.40703532675</v>
      </c>
      <c r="AB30" s="26">
        <v>17.365718724476199</v>
      </c>
      <c r="AC30" s="26">
        <v>38.782872593367301</v>
      </c>
      <c r="AD30" s="26">
        <v>22.561864725630901</v>
      </c>
      <c r="AE30" s="26">
        <v>782.88990840014696</v>
      </c>
      <c r="AF30" s="26">
        <v>82.550698454688998</v>
      </c>
      <c r="AG30" s="26">
        <v>1351.66699675522</v>
      </c>
      <c r="AH30" s="26">
        <v>327.67493948806299</v>
      </c>
      <c r="AI30" s="26">
        <v>196.75207864215199</v>
      </c>
      <c r="AJ30" s="26">
        <v>141.23014844584199</v>
      </c>
      <c r="AK30" s="26">
        <v>70.048848697649305</v>
      </c>
      <c r="AL30" s="61">
        <v>395.79935284010298</v>
      </c>
      <c r="AM30" s="64">
        <f t="shared" si="0"/>
        <v>24315.451093061602</v>
      </c>
      <c r="AN30" s="63">
        <v>61199.068186758203</v>
      </c>
      <c r="AO30" s="81">
        <f t="shared" si="1"/>
        <v>85514.519279819797</v>
      </c>
      <c r="AQ30" s="80"/>
    </row>
    <row r="31" spans="1:43">
      <c r="A31" s="27" t="s">
        <v>201</v>
      </c>
      <c r="B31" s="28" t="s">
        <v>35</v>
      </c>
      <c r="C31" s="28" t="s">
        <v>118</v>
      </c>
      <c r="D31" s="25">
        <v>22.900927921418099</v>
      </c>
      <c r="E31" s="26">
        <v>106.23802325406901</v>
      </c>
      <c r="F31" s="26">
        <v>46.533859601005602</v>
      </c>
      <c r="G31" s="26">
        <v>80.046343811426894</v>
      </c>
      <c r="H31" s="26">
        <v>26.140174279372001</v>
      </c>
      <c r="I31" s="26">
        <v>22.077108097541402</v>
      </c>
      <c r="J31" s="26">
        <v>16.585023231810499</v>
      </c>
      <c r="K31" s="26">
        <v>50.253343323325304</v>
      </c>
      <c r="L31" s="26">
        <v>49.414722556528197</v>
      </c>
      <c r="M31" s="26">
        <v>3.4506411507173902</v>
      </c>
      <c r="N31" s="26">
        <v>7.5510339449811301</v>
      </c>
      <c r="O31" s="26">
        <v>190.93645277263201</v>
      </c>
      <c r="P31" s="26">
        <v>34.7025775032822</v>
      </c>
      <c r="Q31" s="26">
        <v>39.896111735494799</v>
      </c>
      <c r="R31" s="26">
        <v>1218.73217121681</v>
      </c>
      <c r="S31" s="26">
        <v>66.493547495674406</v>
      </c>
      <c r="T31" s="26">
        <v>813.97692391229998</v>
      </c>
      <c r="U31" s="26">
        <v>188.34705507909601</v>
      </c>
      <c r="V31" s="26">
        <v>68.084523640618201</v>
      </c>
      <c r="W31" s="26">
        <v>305.428705632245</v>
      </c>
      <c r="X31" s="26">
        <v>61.344309511197601</v>
      </c>
      <c r="Y31" s="26">
        <v>130.27084155901099</v>
      </c>
      <c r="Z31" s="26">
        <v>66.422123515771304</v>
      </c>
      <c r="AA31" s="26">
        <v>608.61864477998495</v>
      </c>
      <c r="AB31" s="26">
        <v>19.027972965069601</v>
      </c>
      <c r="AC31" s="26">
        <v>731.16937251240597</v>
      </c>
      <c r="AD31" s="26">
        <v>444.515216039167</v>
      </c>
      <c r="AE31" s="26">
        <v>55.004153938466999</v>
      </c>
      <c r="AF31" s="26">
        <v>33.520815998129599</v>
      </c>
      <c r="AG31" s="26">
        <v>119.21362362515499</v>
      </c>
      <c r="AH31" s="26">
        <v>149.07473489472099</v>
      </c>
      <c r="AI31" s="26">
        <v>133.04096161144301</v>
      </c>
      <c r="AJ31" s="26">
        <v>80.736162150284798</v>
      </c>
      <c r="AK31" s="26">
        <v>160.07050481183401</v>
      </c>
      <c r="AL31" s="61">
        <v>277.06882702757503</v>
      </c>
      <c r="AM31" s="64">
        <f t="shared" si="0"/>
        <v>6426.8875351005699</v>
      </c>
      <c r="AN31" s="63">
        <v>3799.3694911636899</v>
      </c>
      <c r="AO31" s="81">
        <f t="shared" si="1"/>
        <v>10226.2570262643</v>
      </c>
      <c r="AQ31" s="80"/>
    </row>
    <row r="32" spans="1:43">
      <c r="A32" s="27" t="s">
        <v>204</v>
      </c>
      <c r="B32" s="28" t="s">
        <v>36</v>
      </c>
      <c r="C32" s="28" t="s">
        <v>119</v>
      </c>
      <c r="D32" s="25">
        <v>17.9438653849469</v>
      </c>
      <c r="E32" s="26">
        <v>8.9937970572384796</v>
      </c>
      <c r="F32" s="26">
        <v>9.9307036148096106</v>
      </c>
      <c r="G32" s="26">
        <v>20.9392878125321</v>
      </c>
      <c r="H32" s="26">
        <v>2.1998025999558899</v>
      </c>
      <c r="I32" s="26">
        <v>1.0220057402062901</v>
      </c>
      <c r="J32" s="26">
        <v>0.37531551746716801</v>
      </c>
      <c r="K32" s="26">
        <v>3.05528356933885</v>
      </c>
      <c r="L32" s="26">
        <v>3.5083515224849702</v>
      </c>
      <c r="M32" s="26">
        <v>2.5907892852501502</v>
      </c>
      <c r="N32" s="26">
        <v>4.4777592506323396</v>
      </c>
      <c r="O32" s="26">
        <v>8.6964208390767901</v>
      </c>
      <c r="P32" s="26">
        <v>3.6832204377305402</v>
      </c>
      <c r="Q32" s="26">
        <v>1.88153642069395</v>
      </c>
      <c r="R32" s="26">
        <v>710.67154108993896</v>
      </c>
      <c r="S32" s="26">
        <v>3.6454865731986899</v>
      </c>
      <c r="T32" s="26">
        <v>109.98542395203</v>
      </c>
      <c r="U32" s="26">
        <v>33.294330799690997</v>
      </c>
      <c r="V32" s="26">
        <v>1408.1344653384799</v>
      </c>
      <c r="W32" s="26">
        <v>621.92023897542799</v>
      </c>
      <c r="X32" s="26">
        <v>6.5196954328915497</v>
      </c>
      <c r="Y32" s="26">
        <v>87.841905153627195</v>
      </c>
      <c r="Z32" s="26">
        <v>351.03970728532602</v>
      </c>
      <c r="AA32" s="26">
        <v>18.284899239111098</v>
      </c>
      <c r="AB32" s="26">
        <v>298.74503134746499</v>
      </c>
      <c r="AC32" s="26">
        <v>145.92821679237201</v>
      </c>
      <c r="AD32" s="26">
        <v>2.61163883476631</v>
      </c>
      <c r="AE32" s="26">
        <v>176.548704610654</v>
      </c>
      <c r="AF32" s="26">
        <v>33.857293112945499</v>
      </c>
      <c r="AG32" s="26">
        <v>601.94058978150304</v>
      </c>
      <c r="AH32" s="26">
        <v>940.41614483151704</v>
      </c>
      <c r="AI32" s="26">
        <v>533.80129834031902</v>
      </c>
      <c r="AJ32" s="26">
        <v>428.16787535865399</v>
      </c>
      <c r="AK32" s="26">
        <v>522.18981634376405</v>
      </c>
      <c r="AL32" s="61">
        <v>873.06633342647797</v>
      </c>
      <c r="AM32" s="64">
        <f t="shared" si="0"/>
        <v>7997.9087756725203</v>
      </c>
      <c r="AN32" s="63">
        <v>83230.450923250304</v>
      </c>
      <c r="AO32" s="81">
        <f t="shared" si="1"/>
        <v>91228.359698922795</v>
      </c>
      <c r="AQ32" s="80"/>
    </row>
    <row r="33" spans="1:43">
      <c r="A33" s="27" t="s">
        <v>207</v>
      </c>
      <c r="B33" s="28" t="s">
        <v>37</v>
      </c>
      <c r="C33" s="28" t="s">
        <v>120</v>
      </c>
      <c r="D33" s="25">
        <v>2.1662029839202299</v>
      </c>
      <c r="E33" s="26">
        <v>13.723541665094499</v>
      </c>
      <c r="F33" s="26">
        <v>8.2808546080586893</v>
      </c>
      <c r="G33" s="26">
        <v>3.88447654003066</v>
      </c>
      <c r="H33" s="26">
        <v>18.243521648675099</v>
      </c>
      <c r="I33" s="26">
        <v>0.13208357016990899</v>
      </c>
      <c r="J33" s="26">
        <v>6.0957048643387397</v>
      </c>
      <c r="K33" s="26">
        <v>1.2601008289533699</v>
      </c>
      <c r="L33" s="26">
        <v>3.5142862849855399</v>
      </c>
      <c r="M33" s="26">
        <v>9.0453311524158794E-2</v>
      </c>
      <c r="N33" s="26">
        <v>6.4197881401167196</v>
      </c>
      <c r="O33" s="26">
        <v>0.71461693385013703</v>
      </c>
      <c r="P33" s="26">
        <v>6.9449811987155399E-2</v>
      </c>
      <c r="Q33" s="26">
        <v>0.39140612364989003</v>
      </c>
      <c r="R33" s="26">
        <v>56.857666575153601</v>
      </c>
      <c r="S33" s="26">
        <v>0.44015121705056298</v>
      </c>
      <c r="T33" s="26">
        <v>95.176209500245207</v>
      </c>
      <c r="U33" s="26">
        <v>43.838939685955999</v>
      </c>
      <c r="V33" s="26">
        <v>43.552105882710698</v>
      </c>
      <c r="W33" s="26">
        <v>30.961921352286701</v>
      </c>
      <c r="X33" s="26">
        <v>0.742759984900073</v>
      </c>
      <c r="Y33" s="26">
        <v>4.3866248666327596</v>
      </c>
      <c r="Z33" s="26">
        <v>3318.3917285299199</v>
      </c>
      <c r="AA33" s="26">
        <v>4388.2705059173004</v>
      </c>
      <c r="AB33" s="26">
        <v>9.4557758772992901</v>
      </c>
      <c r="AC33" s="26">
        <v>254.13458599510199</v>
      </c>
      <c r="AD33" s="26">
        <v>14.6595399004018</v>
      </c>
      <c r="AE33" s="26">
        <v>25.832001914873199</v>
      </c>
      <c r="AF33" s="26">
        <v>1063.51362076135</v>
      </c>
      <c r="AG33" s="26">
        <v>381.13573071200102</v>
      </c>
      <c r="AH33" s="26">
        <v>767.86343210189102</v>
      </c>
      <c r="AI33" s="26">
        <v>415.40970179729197</v>
      </c>
      <c r="AJ33" s="26">
        <v>115.50027943141799</v>
      </c>
      <c r="AK33" s="26">
        <v>181.775616571124</v>
      </c>
      <c r="AL33" s="61">
        <v>171.166214820401</v>
      </c>
      <c r="AM33" s="64">
        <f t="shared" si="0"/>
        <v>11448.0516007107</v>
      </c>
      <c r="AN33" s="63">
        <v>13243.1190370203</v>
      </c>
      <c r="AO33" s="81">
        <f t="shared" si="1"/>
        <v>24691.170637731</v>
      </c>
      <c r="AQ33" s="80"/>
    </row>
    <row r="34" spans="1:43">
      <c r="A34" s="27" t="s">
        <v>210</v>
      </c>
      <c r="B34" s="28" t="s">
        <v>38</v>
      </c>
      <c r="C34" s="28" t="s">
        <v>121</v>
      </c>
      <c r="D34" s="25">
        <v>2.2789623143233899</v>
      </c>
      <c r="E34" s="26">
        <v>95.989499668089707</v>
      </c>
      <c r="F34" s="26">
        <v>25.7300788997455</v>
      </c>
      <c r="G34" s="26">
        <v>127.173528251322</v>
      </c>
      <c r="H34" s="26">
        <v>39.336466043547198</v>
      </c>
      <c r="I34" s="26">
        <v>2.0542379437914899</v>
      </c>
      <c r="J34" s="26">
        <v>59.122223146867299</v>
      </c>
      <c r="K34" s="26">
        <v>45.007814182570897</v>
      </c>
      <c r="L34" s="26">
        <v>18.092630400025602</v>
      </c>
      <c r="M34" s="26">
        <v>13.371733553441899</v>
      </c>
      <c r="N34" s="26">
        <v>17.880653987746701</v>
      </c>
      <c r="O34" s="26">
        <v>467.54009514372802</v>
      </c>
      <c r="P34" s="26">
        <v>25.890854433562499</v>
      </c>
      <c r="Q34" s="26">
        <v>49.7739868587811</v>
      </c>
      <c r="R34" s="26">
        <v>1412.3238340668299</v>
      </c>
      <c r="S34" s="26">
        <v>131.90872149013899</v>
      </c>
      <c r="T34" s="26">
        <v>1038.18156267827</v>
      </c>
      <c r="U34" s="26">
        <v>128.98063963000499</v>
      </c>
      <c r="V34" s="26">
        <v>262.22281177404602</v>
      </c>
      <c r="W34" s="26">
        <v>338.85375413928102</v>
      </c>
      <c r="X34" s="26">
        <v>283.36709613915599</v>
      </c>
      <c r="Y34" s="26">
        <v>223.20443506599099</v>
      </c>
      <c r="Z34" s="26">
        <v>200.40634180367499</v>
      </c>
      <c r="AA34" s="26">
        <v>4593.0319851066897</v>
      </c>
      <c r="AB34" s="26">
        <v>62.680806456373801</v>
      </c>
      <c r="AC34" s="26">
        <v>1961.9690176061299</v>
      </c>
      <c r="AD34" s="26">
        <v>220.01531106030501</v>
      </c>
      <c r="AE34" s="26">
        <v>193.53248871027</v>
      </c>
      <c r="AF34" s="26">
        <v>109.85717508136401</v>
      </c>
      <c r="AG34" s="26">
        <v>521.52476147101004</v>
      </c>
      <c r="AH34" s="26">
        <v>584.87767798803804</v>
      </c>
      <c r="AI34" s="26">
        <v>338.18190034229599</v>
      </c>
      <c r="AJ34" s="26">
        <v>106.014516244327</v>
      </c>
      <c r="AK34" s="26">
        <v>484.65257168042399</v>
      </c>
      <c r="AL34" s="61">
        <v>1021.76003372151</v>
      </c>
      <c r="AM34" s="64">
        <f t="shared" si="0"/>
        <v>15206.790207083701</v>
      </c>
      <c r="AN34" s="63">
        <v>78724.464729405401</v>
      </c>
      <c r="AO34" s="81">
        <f t="shared" si="1"/>
        <v>93931.254936489102</v>
      </c>
      <c r="AQ34" s="80"/>
    </row>
    <row r="35" spans="1:43">
      <c r="A35" s="27" t="s">
        <v>213</v>
      </c>
      <c r="B35" s="28" t="s">
        <v>39</v>
      </c>
      <c r="C35" s="28" t="s">
        <v>122</v>
      </c>
      <c r="D35" s="25">
        <v>4.4189801147021504</v>
      </c>
      <c r="E35" s="26">
        <v>14.8013786637613</v>
      </c>
      <c r="F35" s="26">
        <v>6.6797158371946104</v>
      </c>
      <c r="G35" s="26">
        <v>49.643716045413797</v>
      </c>
      <c r="H35" s="26">
        <v>220.25263537716401</v>
      </c>
      <c r="I35" s="26">
        <v>0.29742319630196201</v>
      </c>
      <c r="J35" s="26">
        <v>6.8556107845126997</v>
      </c>
      <c r="K35" s="26">
        <v>1.9818782156856001</v>
      </c>
      <c r="L35" s="26">
        <v>0.74832483628173097</v>
      </c>
      <c r="M35" s="26">
        <v>0.45423544947384698</v>
      </c>
      <c r="N35" s="26">
        <v>3.9433162662591199</v>
      </c>
      <c r="O35" s="26">
        <v>26.798857809128599</v>
      </c>
      <c r="P35" s="26">
        <v>2.8216412784964602</v>
      </c>
      <c r="Q35" s="26">
        <v>34.7181916687151</v>
      </c>
      <c r="R35" s="26">
        <v>76.506011954943503</v>
      </c>
      <c r="S35" s="26">
        <v>1.6086061114171799</v>
      </c>
      <c r="T35" s="26">
        <v>31.371654822482</v>
      </c>
      <c r="U35" s="26">
        <v>6.4875041171302303</v>
      </c>
      <c r="V35" s="26">
        <v>6.3660102825308096</v>
      </c>
      <c r="W35" s="26">
        <v>38.433913237832201</v>
      </c>
      <c r="X35" s="26">
        <v>1.3252986086359999</v>
      </c>
      <c r="Y35" s="26">
        <v>28.644389131215</v>
      </c>
      <c r="Z35" s="26">
        <v>28.860919893807498</v>
      </c>
      <c r="AA35" s="26">
        <v>1621.2177929908801</v>
      </c>
      <c r="AB35" s="26">
        <v>336.39921918172598</v>
      </c>
      <c r="AC35" s="26">
        <v>1006.11089715226</v>
      </c>
      <c r="AD35" s="26">
        <v>21.365378915122999</v>
      </c>
      <c r="AE35" s="26">
        <v>129.92791526785999</v>
      </c>
      <c r="AF35" s="26">
        <v>29.525199266152899</v>
      </c>
      <c r="AG35" s="26">
        <v>75.618131471709503</v>
      </c>
      <c r="AH35" s="26">
        <v>205.86422469047</v>
      </c>
      <c r="AI35" s="26">
        <v>301.00477362773302</v>
      </c>
      <c r="AJ35" s="26">
        <v>115.159686903281</v>
      </c>
      <c r="AK35" s="26">
        <v>32.210315901058401</v>
      </c>
      <c r="AL35" s="61">
        <v>196.32291367241501</v>
      </c>
      <c r="AM35" s="64">
        <f t="shared" si="0"/>
        <v>4664.7466627437498</v>
      </c>
      <c r="AN35" s="63">
        <v>3353.2016749741001</v>
      </c>
      <c r="AO35" s="81">
        <f t="shared" si="1"/>
        <v>8017.9483377178503</v>
      </c>
      <c r="AQ35" s="80"/>
    </row>
    <row r="36" spans="1:43">
      <c r="A36" s="27" t="s">
        <v>216</v>
      </c>
      <c r="B36" s="28" t="s">
        <v>40</v>
      </c>
      <c r="C36" s="28" t="s">
        <v>123</v>
      </c>
      <c r="D36" s="25">
        <v>289.09649140873501</v>
      </c>
      <c r="E36" s="26">
        <v>1128.8651443844401</v>
      </c>
      <c r="F36" s="26">
        <v>533.74264279213196</v>
      </c>
      <c r="G36" s="26">
        <v>722.72382921118299</v>
      </c>
      <c r="H36" s="26">
        <v>244.74583095647</v>
      </c>
      <c r="I36" s="26">
        <v>279.793771717624</v>
      </c>
      <c r="J36" s="26">
        <v>80.855212377835798</v>
      </c>
      <c r="K36" s="26">
        <v>538.18277283080499</v>
      </c>
      <c r="L36" s="26">
        <v>586.38816556719098</v>
      </c>
      <c r="M36" s="26">
        <v>14.388322568568</v>
      </c>
      <c r="N36" s="26">
        <v>56.6182724862729</v>
      </c>
      <c r="O36" s="26">
        <v>1402.8289712637099</v>
      </c>
      <c r="P36" s="26">
        <v>382.35142462412199</v>
      </c>
      <c r="Q36" s="26">
        <v>392.88459348183397</v>
      </c>
      <c r="R36" s="26">
        <v>7919.4802741194299</v>
      </c>
      <c r="S36" s="26">
        <v>554.009477273529</v>
      </c>
      <c r="T36" s="26">
        <v>8020.7157295179004</v>
      </c>
      <c r="U36" s="26">
        <v>2105.4170388287598</v>
      </c>
      <c r="V36" s="26">
        <v>238.361593763298</v>
      </c>
      <c r="W36" s="26">
        <v>840.24264765801695</v>
      </c>
      <c r="X36" s="26">
        <v>161.644159968818</v>
      </c>
      <c r="Y36" s="26">
        <v>1165.77434928355</v>
      </c>
      <c r="Z36" s="26">
        <v>404.44973735625899</v>
      </c>
      <c r="AA36" s="26">
        <v>444.26721357558199</v>
      </c>
      <c r="AB36" s="26">
        <v>101.677717769707</v>
      </c>
      <c r="AC36" s="26">
        <v>5007.4342701013502</v>
      </c>
      <c r="AD36" s="26">
        <v>5550.6489604817798</v>
      </c>
      <c r="AE36" s="26">
        <v>272.85755833582601</v>
      </c>
      <c r="AF36" s="26">
        <v>184.00983853081101</v>
      </c>
      <c r="AG36" s="26">
        <v>361.23192242081097</v>
      </c>
      <c r="AH36" s="26">
        <v>615.80812016674497</v>
      </c>
      <c r="AI36" s="26">
        <v>949.22109415924604</v>
      </c>
      <c r="AJ36" s="26">
        <v>791.68593964851505</v>
      </c>
      <c r="AK36" s="26">
        <v>970.787232321646</v>
      </c>
      <c r="AL36" s="61">
        <v>1275.8709629759601</v>
      </c>
      <c r="AM36" s="64">
        <f t="shared" si="0"/>
        <v>44589.061283928502</v>
      </c>
      <c r="AN36" s="63">
        <v>21465.608851663699</v>
      </c>
      <c r="AO36" s="81">
        <f t="shared" si="1"/>
        <v>66054.670135592198</v>
      </c>
      <c r="AQ36" s="80"/>
    </row>
    <row r="37" spans="1:43">
      <c r="A37" s="27" t="s">
        <v>219</v>
      </c>
      <c r="B37" s="29" t="s">
        <v>41</v>
      </c>
      <c r="C37" s="30" t="s">
        <v>124</v>
      </c>
      <c r="D37" s="25">
        <v>177.25881743290299</v>
      </c>
      <c r="E37" s="26">
        <v>232.94058443720499</v>
      </c>
      <c r="F37" s="26">
        <v>51.636255766447803</v>
      </c>
      <c r="G37" s="26">
        <v>890.762628054174</v>
      </c>
      <c r="H37" s="26">
        <v>195.083923406483</v>
      </c>
      <c r="I37" s="26">
        <v>3.5876554465248001</v>
      </c>
      <c r="J37" s="26">
        <v>17.463950387469499</v>
      </c>
      <c r="K37" s="26">
        <v>68.347274574198707</v>
      </c>
      <c r="L37" s="26">
        <v>36.1905924198539</v>
      </c>
      <c r="M37" s="26">
        <v>61.589176108262599</v>
      </c>
      <c r="N37" s="26">
        <v>49.901699893811099</v>
      </c>
      <c r="O37" s="26">
        <v>148.07718637008099</v>
      </c>
      <c r="P37" s="26">
        <v>57.053538778539</v>
      </c>
      <c r="Q37" s="26">
        <v>98.3926608781548</v>
      </c>
      <c r="R37" s="26">
        <v>3930.8374534601699</v>
      </c>
      <c r="S37" s="26">
        <v>200.858528438576</v>
      </c>
      <c r="T37" s="26">
        <v>1495.6949326592301</v>
      </c>
      <c r="U37" s="26">
        <v>835.89062519956406</v>
      </c>
      <c r="V37" s="26">
        <v>320.58765127406298</v>
      </c>
      <c r="W37" s="26">
        <v>782.21085819821894</v>
      </c>
      <c r="X37" s="26">
        <v>434.14006905901698</v>
      </c>
      <c r="Y37" s="26">
        <v>858.68495827652805</v>
      </c>
      <c r="Z37" s="26">
        <v>194.096635670415</v>
      </c>
      <c r="AA37" s="26">
        <v>1592.24053360829</v>
      </c>
      <c r="AB37" s="26">
        <v>252.75113003301601</v>
      </c>
      <c r="AC37" s="26">
        <v>2465.6651795360399</v>
      </c>
      <c r="AD37" s="26">
        <v>112.51709227395401</v>
      </c>
      <c r="AE37" s="26">
        <v>733.07526028626</v>
      </c>
      <c r="AF37" s="26">
        <v>660.39803743775303</v>
      </c>
      <c r="AG37" s="26">
        <v>1957.5367215400099</v>
      </c>
      <c r="AH37" s="26">
        <v>194.73839354182201</v>
      </c>
      <c r="AI37" s="26">
        <v>332.18329432768297</v>
      </c>
      <c r="AJ37" s="26">
        <v>6.58603378043773</v>
      </c>
      <c r="AK37" s="26">
        <v>881.245926290846</v>
      </c>
      <c r="AL37" s="61">
        <v>709.76322134612496</v>
      </c>
      <c r="AM37" s="64">
        <f t="shared" si="0"/>
        <v>21039.9884801921</v>
      </c>
      <c r="AN37" s="63">
        <v>72706.491958160797</v>
      </c>
      <c r="AO37" s="81">
        <f t="shared" si="1"/>
        <v>93746.480438352897</v>
      </c>
      <c r="AQ37" s="80"/>
    </row>
    <row r="38" spans="1:43">
      <c r="A38" s="27" t="s">
        <v>222</v>
      </c>
      <c r="B38" s="28" t="s">
        <v>42</v>
      </c>
      <c r="C38" s="28" t="s">
        <v>125</v>
      </c>
      <c r="D38" s="25">
        <v>152.610308450719</v>
      </c>
      <c r="E38" s="26">
        <v>236.38813993237099</v>
      </c>
      <c r="F38" s="26">
        <v>88.831678222288303</v>
      </c>
      <c r="G38" s="26">
        <v>194.27683759159501</v>
      </c>
      <c r="H38" s="26">
        <v>30.3514640367124</v>
      </c>
      <c r="I38" s="26">
        <v>96.366602028976004</v>
      </c>
      <c r="J38" s="26">
        <v>6.7625334666203498</v>
      </c>
      <c r="K38" s="26">
        <v>21.0907718924059</v>
      </c>
      <c r="L38" s="26">
        <v>12.0511445490319</v>
      </c>
      <c r="M38" s="26">
        <v>6.1503756011980704</v>
      </c>
      <c r="N38" s="26">
        <v>14.3544197071823</v>
      </c>
      <c r="O38" s="26">
        <v>272.613207805321</v>
      </c>
      <c r="P38" s="26">
        <v>103.555425589473</v>
      </c>
      <c r="Q38" s="26">
        <v>72.184277835098996</v>
      </c>
      <c r="R38" s="26">
        <v>14008.0412566296</v>
      </c>
      <c r="S38" s="26">
        <v>61.890817231827697</v>
      </c>
      <c r="T38" s="26">
        <v>838.31893649580502</v>
      </c>
      <c r="U38" s="26">
        <v>118.05309682700999</v>
      </c>
      <c r="V38" s="26">
        <v>7677.3059808750304</v>
      </c>
      <c r="W38" s="26">
        <v>703.48198077082805</v>
      </c>
      <c r="X38" s="26">
        <v>108.07652859085999</v>
      </c>
      <c r="Y38" s="26">
        <v>127.03886916418701</v>
      </c>
      <c r="Z38" s="26">
        <v>420.72724449017301</v>
      </c>
      <c r="AA38" s="26">
        <v>1133.11509922502</v>
      </c>
      <c r="AB38" s="26">
        <v>31.309232624682199</v>
      </c>
      <c r="AC38" s="26">
        <v>2079.2280884517199</v>
      </c>
      <c r="AD38" s="26">
        <v>68.507765961475101</v>
      </c>
      <c r="AE38" s="26">
        <v>2124.49782634759</v>
      </c>
      <c r="AF38" s="26">
        <v>182.09958206991601</v>
      </c>
      <c r="AG38" s="26">
        <v>667.03415386010101</v>
      </c>
      <c r="AH38" s="26">
        <v>41.851310618900598</v>
      </c>
      <c r="AI38" s="26">
        <v>49.220880611954698</v>
      </c>
      <c r="AJ38" s="26">
        <v>74.417388865762405</v>
      </c>
      <c r="AK38" s="26">
        <v>609.03794770775596</v>
      </c>
      <c r="AL38" s="61">
        <v>538.88339152223102</v>
      </c>
      <c r="AM38" s="64">
        <f t="shared" si="0"/>
        <v>32969.724565651399</v>
      </c>
      <c r="AN38" s="63">
        <v>11350.9500539779</v>
      </c>
      <c r="AO38" s="81">
        <f t="shared" si="1"/>
        <v>44320.674619629302</v>
      </c>
      <c r="AQ38" s="80"/>
    </row>
    <row r="39" spans="1:43">
      <c r="A39" s="27" t="s">
        <v>225</v>
      </c>
      <c r="B39" s="28" t="s">
        <v>43</v>
      </c>
      <c r="C39" s="28" t="s">
        <v>126</v>
      </c>
      <c r="D39" s="25">
        <v>564.59776294532298</v>
      </c>
      <c r="E39" s="26">
        <v>464.61577362552299</v>
      </c>
      <c r="F39" s="26">
        <v>89.677001990528495</v>
      </c>
      <c r="G39" s="26">
        <v>82.263505017707004</v>
      </c>
      <c r="H39" s="26">
        <v>23.797089993102599</v>
      </c>
      <c r="I39" s="26">
        <v>6.14468023325806E-3</v>
      </c>
      <c r="J39" s="26">
        <v>4.9306067055885903</v>
      </c>
      <c r="K39" s="26">
        <v>11.9372757540122</v>
      </c>
      <c r="L39" s="26">
        <v>5.2529131524264301</v>
      </c>
      <c r="M39" s="26">
        <v>18.8776218860352</v>
      </c>
      <c r="N39" s="26">
        <v>8.4502651901195396</v>
      </c>
      <c r="O39" s="26">
        <v>102.587890498799</v>
      </c>
      <c r="P39" s="26">
        <v>63.185348186685701</v>
      </c>
      <c r="Q39" s="26">
        <v>93.126002167316202</v>
      </c>
      <c r="R39" s="26">
        <v>688.409659372845</v>
      </c>
      <c r="S39" s="26">
        <v>112.271774457411</v>
      </c>
      <c r="T39" s="26">
        <v>504.41064945415798</v>
      </c>
      <c r="U39" s="26">
        <v>100.676834362823</v>
      </c>
      <c r="V39" s="26">
        <v>22.314508094116899</v>
      </c>
      <c r="W39" s="26">
        <v>220.33096198912801</v>
      </c>
      <c r="X39" s="26">
        <v>169.25627444504701</v>
      </c>
      <c r="Y39" s="26">
        <v>71.552507601939297</v>
      </c>
      <c r="Z39" s="26">
        <v>404.279396326366</v>
      </c>
      <c r="AA39" s="26">
        <v>1926.74785515283</v>
      </c>
      <c r="AB39" s="26">
        <v>7.1188349519984699</v>
      </c>
      <c r="AC39" s="26">
        <v>869.35056460081398</v>
      </c>
      <c r="AD39" s="26">
        <v>138.356214061304</v>
      </c>
      <c r="AE39" s="26">
        <v>240.03494810489099</v>
      </c>
      <c r="AF39" s="26">
        <v>95.733888253079598</v>
      </c>
      <c r="AG39" s="26">
        <v>263.91627972084899</v>
      </c>
      <c r="AH39" s="26">
        <v>14.4311332946828</v>
      </c>
      <c r="AI39" s="26">
        <v>14.4158625651775</v>
      </c>
      <c r="AJ39" s="26">
        <v>8.2394532245347705</v>
      </c>
      <c r="AK39" s="26">
        <v>246.66289146101801</v>
      </c>
      <c r="AL39" s="61">
        <v>260.45214622690901</v>
      </c>
      <c r="AM39" s="64">
        <f t="shared" si="0"/>
        <v>7912.2678395153198</v>
      </c>
      <c r="AN39" s="63">
        <v>8828.9355984775502</v>
      </c>
      <c r="AO39" s="81">
        <f t="shared" si="1"/>
        <v>16741.203437992899</v>
      </c>
      <c r="AQ39" s="80"/>
    </row>
    <row r="40" spans="1:43">
      <c r="A40" s="27" t="s">
        <v>228</v>
      </c>
      <c r="B40" s="28" t="s">
        <v>44</v>
      </c>
      <c r="C40" s="28" t="s">
        <v>127</v>
      </c>
      <c r="D40" s="25">
        <v>2.7347334444119902</v>
      </c>
      <c r="E40" s="26">
        <v>1631.9132687486399</v>
      </c>
      <c r="F40" s="26">
        <v>53.716638199662697</v>
      </c>
      <c r="G40" s="26">
        <v>243.73311723814399</v>
      </c>
      <c r="H40" s="26">
        <v>60.138041450410803</v>
      </c>
      <c r="I40" s="26">
        <v>6.2927813654404904E-2</v>
      </c>
      <c r="J40" s="26">
        <v>13.969013978395999</v>
      </c>
      <c r="K40" s="26">
        <v>69.413278732124198</v>
      </c>
      <c r="L40" s="26">
        <v>46.953318830850201</v>
      </c>
      <c r="M40" s="26">
        <v>31.4951336646144</v>
      </c>
      <c r="N40" s="26">
        <v>16.636846321588099</v>
      </c>
      <c r="O40" s="26">
        <v>475.93163551626901</v>
      </c>
      <c r="P40" s="26">
        <v>258.090907546746</v>
      </c>
      <c r="Q40" s="26">
        <v>137.79392923914</v>
      </c>
      <c r="R40" s="26">
        <v>8347.8842640785806</v>
      </c>
      <c r="S40" s="26">
        <v>87.684186868391294</v>
      </c>
      <c r="T40" s="26">
        <v>1608.5159235164899</v>
      </c>
      <c r="U40" s="26">
        <v>164.03566695997401</v>
      </c>
      <c r="V40" s="26">
        <v>10414.805127529</v>
      </c>
      <c r="W40" s="26">
        <v>840.79021885286897</v>
      </c>
      <c r="X40" s="26">
        <v>221.24242472280201</v>
      </c>
      <c r="Y40" s="26">
        <v>307.81266629595001</v>
      </c>
      <c r="Z40" s="26">
        <v>435.559270402881</v>
      </c>
      <c r="AA40" s="26">
        <v>4001.0123055323502</v>
      </c>
      <c r="AB40" s="26">
        <v>37.963316787579501</v>
      </c>
      <c r="AC40" s="26">
        <v>869.02772571289699</v>
      </c>
      <c r="AD40" s="26">
        <v>140.84058053579099</v>
      </c>
      <c r="AE40" s="26">
        <v>1319.4837507438499</v>
      </c>
      <c r="AF40" s="26">
        <v>144.102951135865</v>
      </c>
      <c r="AG40" s="26">
        <v>1303.6904942235001</v>
      </c>
      <c r="AH40" s="26">
        <v>163.625433672664</v>
      </c>
      <c r="AI40" s="26">
        <v>52.306546128923401</v>
      </c>
      <c r="AJ40" s="26">
        <v>81.909732056411301</v>
      </c>
      <c r="AK40" s="26">
        <v>254.09087431558399</v>
      </c>
      <c r="AL40" s="61">
        <v>490.65406691417201</v>
      </c>
      <c r="AM40" s="64">
        <f t="shared" si="0"/>
        <v>34329.620317711197</v>
      </c>
      <c r="AN40" s="63">
        <v>19513.300773520201</v>
      </c>
      <c r="AO40" s="81">
        <f t="shared" si="1"/>
        <v>53842.921091231401</v>
      </c>
      <c r="AQ40" s="80"/>
    </row>
    <row r="41" spans="1:43">
      <c r="A41" s="27" t="s">
        <v>231</v>
      </c>
      <c r="B41" s="28" t="s">
        <v>45</v>
      </c>
      <c r="C41" s="28" t="s">
        <v>128</v>
      </c>
      <c r="D41" s="25">
        <v>5.0938652040976802</v>
      </c>
      <c r="E41" s="26">
        <v>9.0756089001414004</v>
      </c>
      <c r="F41" s="26">
        <v>2.7489311877549798</v>
      </c>
      <c r="G41" s="26">
        <v>3.5069363023404598</v>
      </c>
      <c r="H41" s="26">
        <v>7.5416883559990699</v>
      </c>
      <c r="I41" s="26">
        <v>0.112956483294336</v>
      </c>
      <c r="J41" s="26">
        <v>0.30663958501057997</v>
      </c>
      <c r="K41" s="26">
        <v>2.7656765817092399</v>
      </c>
      <c r="L41" s="26">
        <v>1.42326695507964</v>
      </c>
      <c r="M41" s="26">
        <v>0.22567311369665999</v>
      </c>
      <c r="N41" s="26">
        <v>3.7683324286271902</v>
      </c>
      <c r="O41" s="26">
        <v>1.9449151267015301</v>
      </c>
      <c r="P41" s="26">
        <v>1.79382549585572</v>
      </c>
      <c r="Q41" s="26">
        <v>1.1136161143916701</v>
      </c>
      <c r="R41" s="26">
        <v>46.294995291313001</v>
      </c>
      <c r="S41" s="26">
        <v>0.63190225202025097</v>
      </c>
      <c r="T41" s="26">
        <v>8.9096150888794305</v>
      </c>
      <c r="U41" s="26">
        <v>2.6482988607062099</v>
      </c>
      <c r="V41" s="26">
        <v>57.805928370586102</v>
      </c>
      <c r="W41" s="26">
        <v>6.3221721639306701</v>
      </c>
      <c r="X41" s="26">
        <v>1.8069095739065399</v>
      </c>
      <c r="Y41" s="26">
        <v>2.63886957321139</v>
      </c>
      <c r="Z41" s="26">
        <v>65.228319153584494</v>
      </c>
      <c r="AA41" s="26">
        <v>29.3445046669381</v>
      </c>
      <c r="AB41" s="26">
        <v>0.22768727547183601</v>
      </c>
      <c r="AC41" s="26">
        <v>11.8124399187019</v>
      </c>
      <c r="AD41" s="26">
        <v>1.1143485362643599</v>
      </c>
      <c r="AE41" s="26">
        <v>9.9185715956620406</v>
      </c>
      <c r="AF41" s="26">
        <v>4.0529320532266704</v>
      </c>
      <c r="AG41" s="26">
        <v>9.9839154554683507</v>
      </c>
      <c r="AH41" s="26">
        <v>1543.2492474527201</v>
      </c>
      <c r="AI41" s="26">
        <v>395.50384804916501</v>
      </c>
      <c r="AJ41" s="26">
        <v>91.760294775626406</v>
      </c>
      <c r="AK41" s="26">
        <v>133.262599001854</v>
      </c>
      <c r="AL41" s="61">
        <v>135.05917172689399</v>
      </c>
      <c r="AM41" s="64">
        <f t="shared" si="0"/>
        <v>2598.99850267083</v>
      </c>
      <c r="AN41" s="63">
        <v>71925.452545002598</v>
      </c>
      <c r="AO41" s="81">
        <f t="shared" si="1"/>
        <v>74524.451047673399</v>
      </c>
      <c r="AQ41" s="80"/>
    </row>
    <row r="42" spans="1:43">
      <c r="A42" s="27" t="s">
        <v>234</v>
      </c>
      <c r="B42" s="28" t="s">
        <v>46</v>
      </c>
      <c r="C42" s="28" t="s">
        <v>129</v>
      </c>
      <c r="D42" s="25">
        <v>0.148005979122345</v>
      </c>
      <c r="E42" s="26">
        <v>51.584624076500603</v>
      </c>
      <c r="F42" s="26">
        <v>1.45422302962788</v>
      </c>
      <c r="G42" s="26">
        <v>9.9331390730326099</v>
      </c>
      <c r="H42" s="26">
        <v>1.2142878334174301</v>
      </c>
      <c r="I42" s="26">
        <v>7.3767306581480003E-3</v>
      </c>
      <c r="J42" s="26">
        <v>0.41742988487063298</v>
      </c>
      <c r="K42" s="26">
        <v>0.14558410760763399</v>
      </c>
      <c r="L42" s="26">
        <v>0.274514890387065</v>
      </c>
      <c r="M42" s="26">
        <v>7.4523178121208402E-3</v>
      </c>
      <c r="N42" s="26">
        <v>10.9642456706649</v>
      </c>
      <c r="O42" s="26">
        <v>0.30345736120994299</v>
      </c>
      <c r="P42" s="26">
        <v>1.3589290975438199E-2</v>
      </c>
      <c r="Q42" s="26">
        <v>0.95149844129035599</v>
      </c>
      <c r="R42" s="26">
        <v>193.064854757321</v>
      </c>
      <c r="S42" s="26">
        <v>0.56526503891058599</v>
      </c>
      <c r="T42" s="26">
        <v>26.3090550712087</v>
      </c>
      <c r="U42" s="26">
        <v>4.9318557147456401</v>
      </c>
      <c r="V42" s="26">
        <v>92.910153536236805</v>
      </c>
      <c r="W42" s="26">
        <v>38.972172751260402</v>
      </c>
      <c r="X42" s="26">
        <v>6.3225447843786794E-2</v>
      </c>
      <c r="Y42" s="26">
        <v>6.4966053230905798</v>
      </c>
      <c r="Z42" s="26">
        <v>273.09932190690301</v>
      </c>
      <c r="AA42" s="26">
        <v>271.57837151503497</v>
      </c>
      <c r="AB42" s="26">
        <v>1.5745863700098299</v>
      </c>
      <c r="AC42" s="26">
        <v>357.063964160674</v>
      </c>
      <c r="AD42" s="26">
        <v>2.11705655492195</v>
      </c>
      <c r="AE42" s="26">
        <v>101.900557746277</v>
      </c>
      <c r="AF42" s="26">
        <v>159.216080750668</v>
      </c>
      <c r="AG42" s="26">
        <v>97.965083649624802</v>
      </c>
      <c r="AH42" s="26">
        <v>608.05383921952705</v>
      </c>
      <c r="AI42" s="26">
        <v>118.891362662758</v>
      </c>
      <c r="AJ42" s="26">
        <v>26.776898096429601</v>
      </c>
      <c r="AK42" s="26">
        <v>150.469947825303</v>
      </c>
      <c r="AL42" s="61">
        <v>28.459262994990802</v>
      </c>
      <c r="AM42" s="64">
        <f t="shared" si="0"/>
        <v>2637.8989497809198</v>
      </c>
      <c r="AN42" s="63">
        <v>69532.778418316797</v>
      </c>
      <c r="AO42" s="81">
        <f t="shared" si="1"/>
        <v>72170.677368097706</v>
      </c>
      <c r="AQ42" s="80"/>
    </row>
    <row r="43" spans="1:43">
      <c r="A43" s="27" t="s">
        <v>237</v>
      </c>
      <c r="B43" s="28" t="s">
        <v>47</v>
      </c>
      <c r="C43" s="28" t="s">
        <v>130</v>
      </c>
      <c r="D43" s="25">
        <v>7.1673172900893797E-2</v>
      </c>
      <c r="E43" s="26">
        <v>9.8095110308456004</v>
      </c>
      <c r="F43" s="26">
        <v>0.20231930594042399</v>
      </c>
      <c r="G43" s="26">
        <v>1.9386205147707201</v>
      </c>
      <c r="H43" s="26">
        <v>4.1997109903511798E-2</v>
      </c>
      <c r="I43" s="26">
        <v>6.76790653025727E-2</v>
      </c>
      <c r="J43" s="26">
        <v>1.8365725138282302E-2</v>
      </c>
      <c r="K43" s="26">
        <v>5.8454165962582703E-2</v>
      </c>
      <c r="L43" s="26">
        <v>2.6174489432866099E-2</v>
      </c>
      <c r="M43" s="26">
        <v>2.8005615180500599E-3</v>
      </c>
      <c r="N43" s="26">
        <v>2.0595154455587301</v>
      </c>
      <c r="O43" s="26">
        <v>0.23013504712339899</v>
      </c>
      <c r="P43" s="26">
        <v>2.3044071120582699E-2</v>
      </c>
      <c r="Q43" s="26">
        <v>0.22584896842246499</v>
      </c>
      <c r="R43" s="26">
        <v>36.973689184907798</v>
      </c>
      <c r="S43" s="26">
        <v>0.110621066106248</v>
      </c>
      <c r="T43" s="26">
        <v>4.6961368072950096</v>
      </c>
      <c r="U43" s="26">
        <v>0.67203104204364905</v>
      </c>
      <c r="V43" s="26">
        <v>18.2493900872926</v>
      </c>
      <c r="W43" s="26">
        <v>7.9437586668079403</v>
      </c>
      <c r="X43" s="26">
        <v>0.16092256652612499</v>
      </c>
      <c r="Y43" s="26">
        <v>1.29238275803833</v>
      </c>
      <c r="Z43" s="26">
        <v>24.129754186515601</v>
      </c>
      <c r="AA43" s="26">
        <v>2.7405738021518902</v>
      </c>
      <c r="AB43" s="26">
        <v>0.361358446521439</v>
      </c>
      <c r="AC43" s="26">
        <v>0.222274426912248</v>
      </c>
      <c r="AD43" s="26">
        <v>0.247040058874721</v>
      </c>
      <c r="AE43" s="26">
        <v>19.555171073408101</v>
      </c>
      <c r="AF43" s="26">
        <v>18.135910946191299</v>
      </c>
      <c r="AG43" s="26">
        <v>15.1922386536032</v>
      </c>
      <c r="AH43" s="26">
        <v>195.50505959744299</v>
      </c>
      <c r="AI43" s="26">
        <v>34.638756825203401</v>
      </c>
      <c r="AJ43" s="26">
        <v>10.7185676108897</v>
      </c>
      <c r="AK43" s="26">
        <v>337.94468843252901</v>
      </c>
      <c r="AL43" s="61">
        <v>466.18296872918501</v>
      </c>
      <c r="AM43" s="64">
        <f t="shared" si="0"/>
        <v>1210.44943364239</v>
      </c>
      <c r="AN43" s="63">
        <v>57314.429864805199</v>
      </c>
      <c r="AO43" s="81">
        <f t="shared" si="1"/>
        <v>58524.879298447602</v>
      </c>
      <c r="AQ43" s="80"/>
    </row>
    <row r="44" spans="1:43" s="1" customFormat="1">
      <c r="A44" s="27" t="s">
        <v>240</v>
      </c>
      <c r="B44" s="28" t="s">
        <v>48</v>
      </c>
      <c r="C44" s="28" t="s">
        <v>131</v>
      </c>
      <c r="D44" s="25">
        <v>7.8489007557908302E-2</v>
      </c>
      <c r="E44" s="26">
        <v>0.30412699601265197</v>
      </c>
      <c r="F44" s="26">
        <v>2.4191694479361599E-2</v>
      </c>
      <c r="G44" s="26">
        <v>0.136905245868648</v>
      </c>
      <c r="H44" s="26">
        <v>4.1574816978096297E-3</v>
      </c>
      <c r="I44" s="26">
        <v>0</v>
      </c>
      <c r="J44" s="26">
        <v>1.41327260877952E-3</v>
      </c>
      <c r="K44" s="26">
        <v>5.6557134693859899E-3</v>
      </c>
      <c r="L44" s="26">
        <v>2.3606761775609501E-2</v>
      </c>
      <c r="M44" s="26">
        <v>1.3191128641290701E-5</v>
      </c>
      <c r="N44" s="26">
        <v>0.28936774028444701</v>
      </c>
      <c r="O44" s="26">
        <v>4.4573101927756903E-3</v>
      </c>
      <c r="P44" s="26">
        <v>7.0169999842054401E-4</v>
      </c>
      <c r="Q44" s="26">
        <v>1.1332355385187899E-2</v>
      </c>
      <c r="R44" s="26">
        <v>1.8305663689645599</v>
      </c>
      <c r="S44" s="26">
        <v>1.3966963242904199E-2</v>
      </c>
      <c r="T44" s="26">
        <v>0.43724997219619</v>
      </c>
      <c r="U44" s="26">
        <v>3.5190748532995399E-2</v>
      </c>
      <c r="V44" s="26">
        <v>0.51182958497167796</v>
      </c>
      <c r="W44" s="26">
        <v>0.51770240911659204</v>
      </c>
      <c r="X44" s="26">
        <v>5.2805826721287702E-4</v>
      </c>
      <c r="Y44" s="26">
        <v>5.2672464955498398E-2</v>
      </c>
      <c r="Z44" s="26">
        <v>45.828020887150402</v>
      </c>
      <c r="AA44" s="26">
        <v>4.2166020812700296E-3</v>
      </c>
      <c r="AB44" s="26">
        <v>4.08987265770673E-2</v>
      </c>
      <c r="AC44" s="26">
        <v>12.4896562229764</v>
      </c>
      <c r="AD44" s="26">
        <v>1.0950318892894899E-2</v>
      </c>
      <c r="AE44" s="26">
        <v>7.9001849738535607E-2</v>
      </c>
      <c r="AF44" s="26">
        <v>0.11451974735935801</v>
      </c>
      <c r="AG44" s="26">
        <v>0.265648980900628</v>
      </c>
      <c r="AH44" s="26">
        <v>327.02922753572801</v>
      </c>
      <c r="AI44" s="26">
        <v>55.866529547115903</v>
      </c>
      <c r="AJ44" s="26">
        <v>16.371348034616101</v>
      </c>
      <c r="AK44" s="26">
        <v>578.85480775171902</v>
      </c>
      <c r="AL44" s="61">
        <v>7.10371604432778</v>
      </c>
      <c r="AM44" s="64">
        <f t="shared" si="0"/>
        <v>1048.34266728989</v>
      </c>
      <c r="AN44" s="63">
        <v>40551.722934850797</v>
      </c>
      <c r="AO44" s="81">
        <f t="shared" si="1"/>
        <v>41600.065602140698</v>
      </c>
      <c r="AQ44" s="80"/>
    </row>
    <row r="45" spans="1:43" s="1" customFormat="1">
      <c r="A45" s="27" t="s">
        <v>242</v>
      </c>
      <c r="B45" s="28" t="s">
        <v>49</v>
      </c>
      <c r="C45" s="28" t="s">
        <v>132</v>
      </c>
      <c r="D45" s="25">
        <v>0</v>
      </c>
      <c r="E45" s="26">
        <v>0.18557206055865999</v>
      </c>
      <c r="F45" s="26">
        <v>24.398241555919899</v>
      </c>
      <c r="G45" s="26">
        <v>0.27024739903351203</v>
      </c>
      <c r="H45" s="26">
        <v>2.04969209366586E-2</v>
      </c>
      <c r="I45" s="26">
        <v>0</v>
      </c>
      <c r="J45" s="26">
        <v>1.4759151360922099E-3</v>
      </c>
      <c r="K45" s="26">
        <v>6.0582012387375697E-3</v>
      </c>
      <c r="L45" s="26">
        <v>1.8305530031206298E-2</v>
      </c>
      <c r="M45" s="26">
        <v>0</v>
      </c>
      <c r="N45" s="26">
        <v>64.535182805370596</v>
      </c>
      <c r="O45" s="26">
        <v>2.8445337681580501E-2</v>
      </c>
      <c r="P45" s="26">
        <v>0</v>
      </c>
      <c r="Q45" s="26">
        <v>5.8397362067029697E-3</v>
      </c>
      <c r="R45" s="26">
        <v>3.6691393329167599</v>
      </c>
      <c r="S45" s="26">
        <v>5.0803966248713799E-2</v>
      </c>
      <c r="T45" s="26">
        <v>354.89740520378302</v>
      </c>
      <c r="U45" s="26">
        <v>208.56031030201001</v>
      </c>
      <c r="V45" s="26">
        <v>0.32427612915939003</v>
      </c>
      <c r="W45" s="26">
        <v>1.7037627781436</v>
      </c>
      <c r="X45" s="26">
        <v>0</v>
      </c>
      <c r="Y45" s="26">
        <v>0.26007284618191101</v>
      </c>
      <c r="Z45" s="26">
        <v>0.90147522837776695</v>
      </c>
      <c r="AA45" s="26">
        <v>0.44462181212138002</v>
      </c>
      <c r="AB45" s="26">
        <v>50.167549739459403</v>
      </c>
      <c r="AC45" s="26">
        <v>40.236149452908798</v>
      </c>
      <c r="AD45" s="26">
        <v>5.9273957751269903E-2</v>
      </c>
      <c r="AE45" s="26">
        <v>1.02512995996791</v>
      </c>
      <c r="AF45" s="26">
        <v>0.95738609778860795</v>
      </c>
      <c r="AG45" s="26">
        <v>1.7734079084768799</v>
      </c>
      <c r="AH45" s="26">
        <v>9.2268031902780105</v>
      </c>
      <c r="AI45" s="26">
        <v>12.494434212786199</v>
      </c>
      <c r="AJ45" s="26">
        <v>4.73033153212549</v>
      </c>
      <c r="AK45" s="26">
        <v>1.0684842472082801</v>
      </c>
      <c r="AL45" s="61">
        <v>29.7121809814128</v>
      </c>
      <c r="AM45" s="64">
        <f t="shared" si="0"/>
        <v>811.73286434121997</v>
      </c>
      <c r="AN45" s="63">
        <v>32166.932989990699</v>
      </c>
      <c r="AO45" s="81">
        <f t="shared" si="1"/>
        <v>32978.665854331899</v>
      </c>
      <c r="AQ45" s="80"/>
    </row>
    <row r="46" spans="1:43" s="1" customFormat="1">
      <c r="A46" s="31" t="s">
        <v>244</v>
      </c>
      <c r="B46" s="32" t="s">
        <v>294</v>
      </c>
      <c r="C46" s="33" t="s">
        <v>295</v>
      </c>
      <c r="D46" s="34">
        <f t="shared" ref="D46:AL46" si="2">SUM(D11:D45)</f>
        <v>94715.733792487095</v>
      </c>
      <c r="E46" s="34">
        <f t="shared" si="2"/>
        <v>47483.921628231503</v>
      </c>
      <c r="F46" s="34">
        <f t="shared" si="2"/>
        <v>35244.626569701497</v>
      </c>
      <c r="G46" s="34">
        <f t="shared" si="2"/>
        <v>18858.457869334899</v>
      </c>
      <c r="H46" s="34">
        <f t="shared" si="2"/>
        <v>9526.7133281428196</v>
      </c>
      <c r="I46" s="34">
        <f t="shared" si="2"/>
        <v>10455.7818099919</v>
      </c>
      <c r="J46" s="34">
        <f t="shared" si="2"/>
        <v>4026.3963001386801</v>
      </c>
      <c r="K46" s="34">
        <f t="shared" si="2"/>
        <v>32030.6835547345</v>
      </c>
      <c r="L46" s="34">
        <f t="shared" si="2"/>
        <v>38418.929442688699</v>
      </c>
      <c r="M46" s="34">
        <f t="shared" si="2"/>
        <v>1316.51822137349</v>
      </c>
      <c r="N46" s="34">
        <f t="shared" si="2"/>
        <v>7197.0432956408904</v>
      </c>
      <c r="O46" s="34">
        <f t="shared" si="2"/>
        <v>10236.656118183</v>
      </c>
      <c r="P46" s="34">
        <f t="shared" si="2"/>
        <v>3690.0808093677301</v>
      </c>
      <c r="Q46" s="34">
        <f t="shared" si="2"/>
        <v>14591.095469997999</v>
      </c>
      <c r="R46" s="34">
        <f t="shared" si="2"/>
        <v>279917.45413998299</v>
      </c>
      <c r="S46" s="34">
        <f t="shared" si="2"/>
        <v>2922.2616055159301</v>
      </c>
      <c r="T46" s="34">
        <f t="shared" si="2"/>
        <v>48342.373376254101</v>
      </c>
      <c r="U46" s="34">
        <f t="shared" si="2"/>
        <v>17556.4227148223</v>
      </c>
      <c r="V46" s="34">
        <f t="shared" si="2"/>
        <v>39154.208552388598</v>
      </c>
      <c r="W46" s="34">
        <f t="shared" si="2"/>
        <v>19680.061588131601</v>
      </c>
      <c r="X46" s="34">
        <f t="shared" si="2"/>
        <v>4417.8712575262498</v>
      </c>
      <c r="Y46" s="34">
        <f t="shared" si="2"/>
        <v>23007.723610680099</v>
      </c>
      <c r="Z46" s="34">
        <f t="shared" si="2"/>
        <v>9630.3937041224599</v>
      </c>
      <c r="AA46" s="34">
        <f t="shared" si="2"/>
        <v>44848.593159526099</v>
      </c>
      <c r="AB46" s="34">
        <f t="shared" si="2"/>
        <v>2585.56489388717</v>
      </c>
      <c r="AC46" s="34">
        <f t="shared" si="2"/>
        <v>18227.992576363002</v>
      </c>
      <c r="AD46" s="34">
        <f t="shared" si="2"/>
        <v>13442.031145970701</v>
      </c>
      <c r="AE46" s="34">
        <f t="shared" si="2"/>
        <v>16737.074635741399</v>
      </c>
      <c r="AF46" s="34">
        <f t="shared" si="2"/>
        <v>7088.9351931638903</v>
      </c>
      <c r="AG46" s="34">
        <f t="shared" si="2"/>
        <v>20014.266302316701</v>
      </c>
      <c r="AH46" s="34">
        <f t="shared" si="2"/>
        <v>17042.826012242698</v>
      </c>
      <c r="AI46" s="34">
        <f t="shared" si="2"/>
        <v>10215.706758583499</v>
      </c>
      <c r="AJ46" s="34">
        <f t="shared" si="2"/>
        <v>13554.7828462456</v>
      </c>
      <c r="AK46" s="34">
        <f t="shared" si="2"/>
        <v>7976.7457065511799</v>
      </c>
      <c r="AL46" s="34">
        <f t="shared" si="2"/>
        <v>12954.9314506233</v>
      </c>
      <c r="AM46" s="65">
        <f t="shared" si="0"/>
        <v>957110.85944065405</v>
      </c>
      <c r="AN46" s="34">
        <f>SUM(AN11:AN45)</f>
        <v>1927085.6873856799</v>
      </c>
      <c r="AO46" s="82">
        <f>SUM(AO11:AO45)</f>
        <v>2884196.5468263398</v>
      </c>
    </row>
    <row r="47" spans="1:43" s="1" customFormat="1">
      <c r="A47" s="27" t="s">
        <v>95</v>
      </c>
      <c r="B47" s="28" t="s">
        <v>296</v>
      </c>
      <c r="C47" s="28" t="s">
        <v>137</v>
      </c>
      <c r="D47" s="35">
        <v>4967.4877331154403</v>
      </c>
      <c r="E47" s="35">
        <v>3703.7362087620299</v>
      </c>
      <c r="F47" s="35">
        <v>1721.3622310676899</v>
      </c>
      <c r="G47" s="35">
        <v>1231.4399248324601</v>
      </c>
      <c r="H47" s="35">
        <v>714.06853970259397</v>
      </c>
      <c r="I47" s="35">
        <v>943.08854118932902</v>
      </c>
      <c r="J47" s="35">
        <v>392.381551101512</v>
      </c>
      <c r="K47" s="35">
        <v>2815.9113007549299</v>
      </c>
      <c r="L47" s="35">
        <v>1286.44626759983</v>
      </c>
      <c r="M47" s="35">
        <v>145.81405735824899</v>
      </c>
      <c r="N47" s="35">
        <v>497.465782082256</v>
      </c>
      <c r="O47" s="35">
        <v>326.88165150075298</v>
      </c>
      <c r="P47" s="35">
        <v>565.54631629969504</v>
      </c>
      <c r="Q47" s="35">
        <v>4653.3541088534603</v>
      </c>
      <c r="R47" s="35">
        <v>17405.6372158005</v>
      </c>
      <c r="S47" s="35">
        <v>248.24262910833099</v>
      </c>
      <c r="T47" s="35">
        <v>7673.1449394061201</v>
      </c>
      <c r="U47" s="35">
        <v>3497.87074434129</v>
      </c>
      <c r="V47" s="35">
        <v>1738.7392541419699</v>
      </c>
      <c r="W47" s="35">
        <v>3231.4099777357101</v>
      </c>
      <c r="X47" s="35">
        <v>415.66859291919599</v>
      </c>
      <c r="Y47" s="35">
        <v>2414.1507015195798</v>
      </c>
      <c r="Z47" s="35">
        <v>547.14597938212103</v>
      </c>
      <c r="AA47" s="35">
        <v>5572.2242476908996</v>
      </c>
      <c r="AB47" s="35">
        <v>48.087167343132897</v>
      </c>
      <c r="AC47" s="35">
        <v>332.74754944877702</v>
      </c>
      <c r="AD47" s="35">
        <v>513.61460394098003</v>
      </c>
      <c r="AE47" s="35">
        <v>1879.34377655807</v>
      </c>
      <c r="AF47" s="35">
        <v>839.50669878846998</v>
      </c>
      <c r="AG47" s="35">
        <v>2527.28774020629</v>
      </c>
      <c r="AH47" s="35">
        <v>2638.3417665310299</v>
      </c>
      <c r="AI47" s="35">
        <v>1363.29339276683</v>
      </c>
      <c r="AJ47" s="35">
        <v>1808.3394631354599</v>
      </c>
      <c r="AK47" s="35">
        <v>212.65128202025201</v>
      </c>
      <c r="AL47" s="35">
        <v>580.11116709853002</v>
      </c>
      <c r="AM47" s="66">
        <f t="shared" si="0"/>
        <v>79452.543104103795</v>
      </c>
      <c r="AN47" s="63">
        <v>98659.188999999998</v>
      </c>
      <c r="AO47" s="83">
        <f>AM47+AN47</f>
        <v>178111.73210410401</v>
      </c>
    </row>
    <row r="48" spans="1:43" s="1" customFormat="1">
      <c r="A48" s="36" t="s">
        <v>297</v>
      </c>
      <c r="B48" s="37" t="s">
        <v>298</v>
      </c>
      <c r="C48" s="38" t="s">
        <v>299</v>
      </c>
      <c r="D48" s="39">
        <f>D46+D47</f>
        <v>99683.221525602596</v>
      </c>
      <c r="E48" s="40">
        <f t="shared" ref="E48:AL48" si="3">E46+E47</f>
        <v>51187.657836993603</v>
      </c>
      <c r="F48" s="40">
        <f t="shared" si="3"/>
        <v>36965.988800769199</v>
      </c>
      <c r="G48" s="40">
        <f t="shared" si="3"/>
        <v>20089.8977941673</v>
      </c>
      <c r="H48" s="40">
        <f t="shared" si="3"/>
        <v>10240.7818678454</v>
      </c>
      <c r="I48" s="40">
        <f t="shared" si="3"/>
        <v>11398.8703511812</v>
      </c>
      <c r="J48" s="40">
        <f t="shared" si="3"/>
        <v>4418.7778512401901</v>
      </c>
      <c r="K48" s="40">
        <f t="shared" si="3"/>
        <v>34846.594855489398</v>
      </c>
      <c r="L48" s="40">
        <f t="shared" si="3"/>
        <v>39705.375710288601</v>
      </c>
      <c r="M48" s="40">
        <f t="shared" si="3"/>
        <v>1462.33227873174</v>
      </c>
      <c r="N48" s="40">
        <f t="shared" si="3"/>
        <v>7694.5090777231499</v>
      </c>
      <c r="O48" s="40">
        <f t="shared" si="3"/>
        <v>10563.5377696838</v>
      </c>
      <c r="P48" s="40">
        <f t="shared" si="3"/>
        <v>4255.6271256674199</v>
      </c>
      <c r="Q48" s="40">
        <f t="shared" si="3"/>
        <v>19244.449578851501</v>
      </c>
      <c r="R48" s="40">
        <f t="shared" si="3"/>
        <v>297323.09135578299</v>
      </c>
      <c r="S48" s="40">
        <f t="shared" si="3"/>
        <v>3170.5042346242699</v>
      </c>
      <c r="T48" s="40">
        <f t="shared" si="3"/>
        <v>56015.5183156602</v>
      </c>
      <c r="U48" s="40">
        <f t="shared" si="3"/>
        <v>21054.2934591636</v>
      </c>
      <c r="V48" s="40">
        <f t="shared" si="3"/>
        <v>40892.947806530603</v>
      </c>
      <c r="W48" s="40">
        <f t="shared" si="3"/>
        <v>22911.471565867399</v>
      </c>
      <c r="X48" s="40">
        <f t="shared" si="3"/>
        <v>4833.5398504454397</v>
      </c>
      <c r="Y48" s="40">
        <f t="shared" si="3"/>
        <v>25421.874312199699</v>
      </c>
      <c r="Z48" s="40">
        <f t="shared" si="3"/>
        <v>10177.539683504599</v>
      </c>
      <c r="AA48" s="40">
        <f t="shared" si="3"/>
        <v>50420.817407217</v>
      </c>
      <c r="AB48" s="40">
        <f t="shared" si="3"/>
        <v>2633.6520612303002</v>
      </c>
      <c r="AC48" s="40">
        <f t="shared" si="3"/>
        <v>18560.740125811801</v>
      </c>
      <c r="AD48" s="40">
        <f t="shared" si="3"/>
        <v>13955.6457499117</v>
      </c>
      <c r="AE48" s="40">
        <f t="shared" si="3"/>
        <v>18616.418412299401</v>
      </c>
      <c r="AF48" s="40">
        <f t="shared" si="3"/>
        <v>7928.4418919523596</v>
      </c>
      <c r="AG48" s="40">
        <f t="shared" si="3"/>
        <v>22541.554042522999</v>
      </c>
      <c r="AH48" s="40">
        <f t="shared" si="3"/>
        <v>19681.167778773699</v>
      </c>
      <c r="AI48" s="40">
        <f t="shared" si="3"/>
        <v>11579.000151350399</v>
      </c>
      <c r="AJ48" s="40">
        <f t="shared" si="3"/>
        <v>15363.1223093811</v>
      </c>
      <c r="AK48" s="40">
        <f t="shared" si="3"/>
        <v>8189.3969885714296</v>
      </c>
      <c r="AL48" s="40">
        <f t="shared" si="3"/>
        <v>13535.0426177218</v>
      </c>
      <c r="AM48" s="67">
        <f t="shared" si="0"/>
        <v>1036563.40254476</v>
      </c>
      <c r="AN48" s="68">
        <f>AN46+AN47</f>
        <v>2025744.8763856799</v>
      </c>
      <c r="AO48" s="84">
        <f>AO46+AO47</f>
        <v>3062308.2789304401</v>
      </c>
      <c r="AQ48" s="85"/>
    </row>
    <row r="49" spans="1:41" s="1" customFormat="1">
      <c r="A49" s="36" t="s">
        <v>284</v>
      </c>
      <c r="B49" s="37" t="s">
        <v>300</v>
      </c>
      <c r="C49" s="38" t="s">
        <v>301</v>
      </c>
      <c r="D49" s="39">
        <f>D50-D48</f>
        <v>250125.94934486799</v>
      </c>
      <c r="E49" s="40">
        <f t="shared" ref="E49:AL49" si="4">E50-E48</f>
        <v>60194.9545086164</v>
      </c>
      <c r="F49" s="40">
        <f t="shared" si="4"/>
        <v>10196.741925160301</v>
      </c>
      <c r="G49" s="40">
        <f t="shared" si="4"/>
        <v>17445.991582164101</v>
      </c>
      <c r="H49" s="40">
        <f t="shared" si="4"/>
        <v>6286.3089670156796</v>
      </c>
      <c r="I49" s="40">
        <f t="shared" si="4"/>
        <v>-2139.59364524903</v>
      </c>
      <c r="J49" s="40">
        <f t="shared" si="4"/>
        <v>1679.21074039312</v>
      </c>
      <c r="K49" s="40">
        <f t="shared" si="4"/>
        <v>11383.910225452701</v>
      </c>
      <c r="L49" s="40">
        <f t="shared" si="4"/>
        <v>10726.494799964499</v>
      </c>
      <c r="M49" s="40">
        <f t="shared" si="4"/>
        <v>1522.27046909927</v>
      </c>
      <c r="N49" s="40">
        <f t="shared" si="4"/>
        <v>4400.2554855672497</v>
      </c>
      <c r="O49" s="40">
        <f t="shared" si="4"/>
        <v>22297.962253992999</v>
      </c>
      <c r="P49" s="40">
        <f t="shared" si="4"/>
        <v>4953.4685996777698</v>
      </c>
      <c r="Q49" s="40">
        <f t="shared" si="4"/>
        <v>4719.7266998526002</v>
      </c>
      <c r="R49" s="40">
        <f t="shared" si="4"/>
        <v>151792.709450967</v>
      </c>
      <c r="S49" s="40">
        <f t="shared" si="4"/>
        <v>7907.0555910593303</v>
      </c>
      <c r="T49" s="40">
        <f t="shared" si="4"/>
        <v>83543.114607856798</v>
      </c>
      <c r="U49" s="40">
        <f t="shared" si="4"/>
        <v>52119.696216936703</v>
      </c>
      <c r="V49" s="40">
        <f t="shared" si="4"/>
        <v>26636.756763767102</v>
      </c>
      <c r="W49" s="40">
        <f t="shared" si="4"/>
        <v>24199.314798487201</v>
      </c>
      <c r="X49" s="40">
        <f t="shared" si="4"/>
        <v>5333.32222483636</v>
      </c>
      <c r="Y49" s="40">
        <f t="shared" si="4"/>
        <v>24532.650740211699</v>
      </c>
      <c r="Z49" s="40">
        <f t="shared" si="4"/>
        <v>10923.903910732501</v>
      </c>
      <c r="AA49" s="40">
        <f t="shared" si="4"/>
        <v>27249.4580752293</v>
      </c>
      <c r="AB49" s="40">
        <f t="shared" si="4"/>
        <v>3561.4973936995302</v>
      </c>
      <c r="AC49" s="40">
        <f t="shared" si="4"/>
        <v>32133.176936411099</v>
      </c>
      <c r="AD49" s="40">
        <f t="shared" si="4"/>
        <v>79882.766769117094</v>
      </c>
      <c r="AE49" s="40">
        <f t="shared" si="4"/>
        <v>22144.320206441302</v>
      </c>
      <c r="AF49" s="40">
        <f t="shared" si="4"/>
        <v>6123.9274885373397</v>
      </c>
      <c r="AG49" s="40">
        <f t="shared" si="4"/>
        <v>23577.662835559699</v>
      </c>
      <c r="AH49" s="40">
        <f t="shared" si="4"/>
        <v>53715.8030768975</v>
      </c>
      <c r="AI49" s="40">
        <f t="shared" si="4"/>
        <v>57693.539887356601</v>
      </c>
      <c r="AJ49" s="40">
        <f t="shared" si="4"/>
        <v>33254.6579224835</v>
      </c>
      <c r="AK49" s="40">
        <f t="shared" si="4"/>
        <v>11809.0243752396</v>
      </c>
      <c r="AL49" s="40">
        <f t="shared" si="4"/>
        <v>12818.445616523901</v>
      </c>
      <c r="AM49" s="69">
        <f t="shared" si="0"/>
        <v>1154746.4568449301</v>
      </c>
      <c r="AN49" s="70"/>
      <c r="AO49" s="86"/>
    </row>
    <row r="50" spans="1:41" s="1" customFormat="1">
      <c r="A50" s="36" t="s">
        <v>302</v>
      </c>
      <c r="B50" s="37" t="s">
        <v>303</v>
      </c>
      <c r="C50" s="38" t="s">
        <v>304</v>
      </c>
      <c r="D50" s="39">
        <v>349809.17087047099</v>
      </c>
      <c r="E50" s="40">
        <v>111382.61234561</v>
      </c>
      <c r="F50" s="40">
        <v>47162.730725929498</v>
      </c>
      <c r="G50" s="40">
        <v>37535.889376331397</v>
      </c>
      <c r="H50" s="40">
        <v>16527.090834861101</v>
      </c>
      <c r="I50" s="40">
        <v>9259.2767059322105</v>
      </c>
      <c r="J50" s="40">
        <v>6097.9885916333096</v>
      </c>
      <c r="K50" s="40">
        <v>46230.505080942101</v>
      </c>
      <c r="L50" s="40">
        <v>50431.870510253102</v>
      </c>
      <c r="M50" s="40">
        <v>2984.6027478310102</v>
      </c>
      <c r="N50" s="40">
        <v>12094.7645632904</v>
      </c>
      <c r="O50" s="40">
        <v>32861.500023676803</v>
      </c>
      <c r="P50" s="40">
        <v>9209.0957253451907</v>
      </c>
      <c r="Q50" s="40">
        <v>23964.176278704101</v>
      </c>
      <c r="R50" s="40">
        <v>449115.80080675002</v>
      </c>
      <c r="S50" s="40">
        <v>11077.5598256836</v>
      </c>
      <c r="T50" s="40">
        <v>139558.632923517</v>
      </c>
      <c r="U50" s="40">
        <v>73173.989676100304</v>
      </c>
      <c r="V50" s="40">
        <v>67529.704570297705</v>
      </c>
      <c r="W50" s="40">
        <v>47110.786364354601</v>
      </c>
      <c r="X50" s="40">
        <v>10166.862075281801</v>
      </c>
      <c r="Y50" s="40">
        <v>49954.525052411402</v>
      </c>
      <c r="Z50" s="40">
        <v>21101.443594237098</v>
      </c>
      <c r="AA50" s="40">
        <v>77670.275482446305</v>
      </c>
      <c r="AB50" s="40">
        <v>6195.1494549298304</v>
      </c>
      <c r="AC50" s="40">
        <v>50693.917062222899</v>
      </c>
      <c r="AD50" s="40">
        <v>93838.412519028803</v>
      </c>
      <c r="AE50" s="40">
        <v>40760.738618740703</v>
      </c>
      <c r="AF50" s="40">
        <v>14052.369380489699</v>
      </c>
      <c r="AG50" s="40">
        <v>46119.216878082698</v>
      </c>
      <c r="AH50" s="40">
        <v>73396.970855671199</v>
      </c>
      <c r="AI50" s="40">
        <v>69272.540038706997</v>
      </c>
      <c r="AJ50" s="40">
        <v>48617.780231864599</v>
      </c>
      <c r="AK50" s="40">
        <v>19998.421363811001</v>
      </c>
      <c r="AL50" s="40">
        <v>26353.488234245699</v>
      </c>
      <c r="AM50" s="69">
        <f t="shared" si="0"/>
        <v>2191309.8593896902</v>
      </c>
      <c r="AN50" s="71"/>
      <c r="AO50" s="87"/>
    </row>
    <row r="51" spans="1:41" s="1" customFormat="1">
      <c r="A51" s="36" t="s">
        <v>92</v>
      </c>
      <c r="B51" s="37" t="s">
        <v>305</v>
      </c>
      <c r="C51" s="38" t="s">
        <v>306</v>
      </c>
      <c r="D51" s="39">
        <v>22939.960317008001</v>
      </c>
      <c r="E51" s="40">
        <v>2253.6825400572702</v>
      </c>
      <c r="F51" s="40">
        <v>63622.681546271197</v>
      </c>
      <c r="G51" s="40">
        <v>52954.785609198603</v>
      </c>
      <c r="H51" s="40">
        <v>16487.899221030599</v>
      </c>
      <c r="I51" s="40">
        <v>67342.173472033202</v>
      </c>
      <c r="J51" s="40">
        <v>48121.179725637397</v>
      </c>
      <c r="K51" s="40">
        <v>29980.829881423499</v>
      </c>
      <c r="L51" s="40">
        <v>43663.951507947299</v>
      </c>
      <c r="M51" s="40">
        <v>94433.9253893149</v>
      </c>
      <c r="N51" s="40">
        <v>9804.3252261585494</v>
      </c>
      <c r="O51" s="40">
        <v>27886.195155609199</v>
      </c>
      <c r="P51" s="40">
        <v>0</v>
      </c>
      <c r="Q51" s="40">
        <v>6980.6532168704098</v>
      </c>
      <c r="R51" s="40">
        <v>237.915813385414</v>
      </c>
      <c r="S51" s="40">
        <v>542.83084196172695</v>
      </c>
      <c r="T51" s="40">
        <v>44.058922017340301</v>
      </c>
      <c r="U51" s="40">
        <v>10636.2476803558</v>
      </c>
      <c r="V51" s="40">
        <v>21234.7852091719</v>
      </c>
      <c r="W51" s="40">
        <v>38497.309014092301</v>
      </c>
      <c r="X51" s="40">
        <v>89.068081511052895</v>
      </c>
      <c r="Y51" s="40">
        <v>41312.370670333701</v>
      </c>
      <c r="Z51" s="40">
        <v>3656.4183435615801</v>
      </c>
      <c r="AA51" s="40">
        <v>16348.954154823399</v>
      </c>
      <c r="AB51" s="40">
        <v>1849.19156729461</v>
      </c>
      <c r="AC51" s="40">
        <v>15527.1987589166</v>
      </c>
      <c r="AD51" s="40">
        <v>0</v>
      </c>
      <c r="AE51" s="40">
        <v>3645.2726719930301</v>
      </c>
      <c r="AF51" s="40">
        <v>2731.3977483937501</v>
      </c>
      <c r="AG51" s="40">
        <v>7852.4781251365002</v>
      </c>
      <c r="AH51" s="40">
        <v>1147.7388322592701</v>
      </c>
      <c r="AI51" s="40">
        <v>2912.4738257230101</v>
      </c>
      <c r="AJ51" s="40">
        <v>9911.7589507675802</v>
      </c>
      <c r="AK51" s="40">
        <v>21605.8218881791</v>
      </c>
      <c r="AL51" s="40">
        <v>6631.15352821344</v>
      </c>
      <c r="AM51" s="69">
        <f t="shared" si="0"/>
        <v>692886.68743665097</v>
      </c>
      <c r="AN51" s="71"/>
      <c r="AO51" s="87"/>
    </row>
    <row r="52" spans="1:41" s="1" customFormat="1">
      <c r="A52" s="41" t="s">
        <v>93</v>
      </c>
      <c r="B52" s="42" t="s">
        <v>307</v>
      </c>
      <c r="C52" s="43" t="s">
        <v>308</v>
      </c>
      <c r="D52" s="44">
        <f t="shared" ref="D52:AL52" si="5">D50+D51</f>
        <v>372749.13118747901</v>
      </c>
      <c r="E52" s="45">
        <f t="shared" si="5"/>
        <v>113636.294885667</v>
      </c>
      <c r="F52" s="45">
        <f t="shared" si="5"/>
        <v>110785.41227220101</v>
      </c>
      <c r="G52" s="45">
        <f t="shared" si="5"/>
        <v>90490.67498553</v>
      </c>
      <c r="H52" s="45">
        <f t="shared" si="5"/>
        <v>33014.9900558917</v>
      </c>
      <c r="I52" s="45">
        <f t="shared" si="5"/>
        <v>76601.450177965395</v>
      </c>
      <c r="J52" s="45">
        <f t="shared" si="5"/>
        <v>54219.168317270698</v>
      </c>
      <c r="K52" s="45">
        <f t="shared" si="5"/>
        <v>76211.334962365596</v>
      </c>
      <c r="L52" s="45">
        <f t="shared" si="5"/>
        <v>94095.822018200401</v>
      </c>
      <c r="M52" s="45">
        <f t="shared" si="5"/>
        <v>97418.528137145899</v>
      </c>
      <c r="N52" s="45">
        <f t="shared" si="5"/>
        <v>21899.089789448899</v>
      </c>
      <c r="O52" s="45">
        <f t="shared" si="5"/>
        <v>60747.695179285998</v>
      </c>
      <c r="P52" s="45">
        <f t="shared" si="5"/>
        <v>9209.0957253451907</v>
      </c>
      <c r="Q52" s="45">
        <f t="shared" si="5"/>
        <v>30944.8294955745</v>
      </c>
      <c r="R52" s="45">
        <f t="shared" si="5"/>
        <v>449353.716620135</v>
      </c>
      <c r="S52" s="45">
        <f t="shared" si="5"/>
        <v>11620.390667645301</v>
      </c>
      <c r="T52" s="45">
        <f t="shared" si="5"/>
        <v>139602.69184553399</v>
      </c>
      <c r="U52" s="45">
        <f t="shared" si="5"/>
        <v>83810.237356456098</v>
      </c>
      <c r="V52" s="45">
        <f t="shared" si="5"/>
        <v>88764.489779469601</v>
      </c>
      <c r="W52" s="45">
        <f t="shared" si="5"/>
        <v>85608.095378446902</v>
      </c>
      <c r="X52" s="45">
        <f t="shared" si="5"/>
        <v>10255.9301567929</v>
      </c>
      <c r="Y52" s="45">
        <f t="shared" si="5"/>
        <v>91266.895722745103</v>
      </c>
      <c r="Z52" s="45">
        <f t="shared" si="5"/>
        <v>24757.861937798702</v>
      </c>
      <c r="AA52" s="45">
        <f t="shared" si="5"/>
        <v>94019.229637269702</v>
      </c>
      <c r="AB52" s="45">
        <f t="shared" si="5"/>
        <v>8044.3410222244402</v>
      </c>
      <c r="AC52" s="45">
        <f t="shared" si="5"/>
        <v>66221.115821139494</v>
      </c>
      <c r="AD52" s="45">
        <f t="shared" si="5"/>
        <v>93838.412519028803</v>
      </c>
      <c r="AE52" s="45">
        <f t="shared" si="5"/>
        <v>44406.011290733702</v>
      </c>
      <c r="AF52" s="45">
        <f t="shared" si="5"/>
        <v>16783.767128883399</v>
      </c>
      <c r="AG52" s="45">
        <f t="shared" si="5"/>
        <v>53971.695003219203</v>
      </c>
      <c r="AH52" s="45">
        <f t="shared" si="5"/>
        <v>74544.709687930503</v>
      </c>
      <c r="AI52" s="45">
        <f t="shared" si="5"/>
        <v>72185.013864430002</v>
      </c>
      <c r="AJ52" s="45">
        <f t="shared" si="5"/>
        <v>58529.539182632201</v>
      </c>
      <c r="AK52" s="45">
        <f t="shared" si="5"/>
        <v>41604.243251990098</v>
      </c>
      <c r="AL52" s="45">
        <f t="shared" si="5"/>
        <v>32984.641762459098</v>
      </c>
      <c r="AM52" s="72">
        <f t="shared" si="0"/>
        <v>2884196.5468263398</v>
      </c>
      <c r="AN52" s="73"/>
      <c r="AO52" s="88"/>
    </row>
    <row r="53" spans="1:41" s="1" customFormat="1">
      <c r="A53" s="46"/>
      <c r="B53" s="46"/>
      <c r="C53" s="46"/>
    </row>
    <row r="54" spans="1:41" s="1" customFormat="1">
      <c r="A54" s="46"/>
      <c r="B54" s="46"/>
      <c r="C54" s="46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</row>
    <row r="55" spans="1:41" s="1" customFormat="1">
      <c r="A55" s="46"/>
      <c r="C55" s="46"/>
    </row>
    <row r="56" spans="1:41" s="1" customFormat="1">
      <c r="A56" s="46"/>
      <c r="C56" s="46"/>
    </row>
    <row r="57" spans="1:41" s="1" customFormat="1">
      <c r="A57" s="46"/>
      <c r="C57" s="46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</row>
    <row r="58" spans="1:41" s="1" customFormat="1">
      <c r="A58" s="46"/>
      <c r="C58" s="46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O58" s="49"/>
    </row>
    <row r="59" spans="1:41" s="1" customFormat="1">
      <c r="A59" s="46"/>
      <c r="C59" s="46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</row>
    <row r="60" spans="1:41" s="1" customFormat="1">
      <c r="A60" s="46"/>
      <c r="C60" s="46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</row>
    <row r="61" spans="1:41" s="1" customFormat="1">
      <c r="A61" s="46"/>
      <c r="C61" s="46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</row>
    <row r="62" spans="1:41" s="1" customFormat="1">
      <c r="A62" s="46"/>
      <c r="C62" s="46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</row>
    <row r="63" spans="1:41" s="1" customFormat="1">
      <c r="A63" s="46"/>
      <c r="C63" s="46"/>
    </row>
    <row r="64" spans="1:41" s="1" customFormat="1">
      <c r="A64" s="46"/>
      <c r="C64" s="46"/>
    </row>
    <row r="65" spans="1:3" s="1" customFormat="1">
      <c r="A65" s="46"/>
      <c r="C65" s="46"/>
    </row>
    <row r="66" spans="1:3" s="1" customFormat="1">
      <c r="A66" s="46"/>
      <c r="C66" s="46"/>
    </row>
    <row r="67" spans="1:3" s="1" customFormat="1">
      <c r="A67" s="46"/>
      <c r="C67" s="46"/>
    </row>
    <row r="68" spans="1:3" s="1" customFormat="1">
      <c r="A68" s="46"/>
      <c r="C68" s="46"/>
    </row>
    <row r="69" spans="1:3" s="1" customFormat="1">
      <c r="A69" s="46"/>
      <c r="C69" s="46"/>
    </row>
    <row r="70" spans="1:3" s="1" customFormat="1">
      <c r="A70" s="46"/>
      <c r="C70" s="46"/>
    </row>
    <row r="71" spans="1:3" s="1" customFormat="1">
      <c r="A71" s="46"/>
      <c r="C71" s="46"/>
    </row>
    <row r="72" spans="1:3" s="1" customFormat="1">
      <c r="A72" s="46"/>
      <c r="C72" s="46"/>
    </row>
    <row r="73" spans="1:3" s="1" customFormat="1">
      <c r="A73" s="46"/>
      <c r="C73" s="46"/>
    </row>
    <row r="74" spans="1:3" s="1" customFormat="1">
      <c r="A74" s="46"/>
      <c r="C74" s="46"/>
    </row>
    <row r="75" spans="1:3" s="1" customFormat="1">
      <c r="A75" s="46"/>
      <c r="C75" s="46"/>
    </row>
    <row r="76" spans="1:3" s="1" customFormat="1">
      <c r="A76" s="46"/>
      <c r="C76" s="46"/>
    </row>
    <row r="77" spans="1:3" s="1" customFormat="1">
      <c r="A77" s="46"/>
      <c r="C77" s="46"/>
    </row>
    <row r="78" spans="1:3" s="1" customFormat="1">
      <c r="A78" s="46"/>
      <c r="C78" s="46"/>
    </row>
    <row r="79" spans="1:3" s="1" customFormat="1">
      <c r="A79" s="46"/>
      <c r="C79" s="46"/>
    </row>
    <row r="80" spans="1:3" s="1" customFormat="1">
      <c r="A80" s="46"/>
      <c r="C80" s="46"/>
    </row>
    <row r="81" spans="1:3" s="1" customFormat="1">
      <c r="A81" s="46"/>
      <c r="C81" s="46"/>
    </row>
    <row r="82" spans="1:3" s="1" customFormat="1">
      <c r="A82" s="46"/>
      <c r="C82" s="46"/>
    </row>
    <row r="83" spans="1:3" s="1" customFormat="1">
      <c r="A83" s="46"/>
      <c r="C83" s="46"/>
    </row>
    <row r="84" spans="1:3" s="1" customFormat="1">
      <c r="A84" s="46"/>
      <c r="C84" s="46"/>
    </row>
    <row r="85" spans="1:3" s="1" customFormat="1">
      <c r="A85" s="46"/>
      <c r="C85" s="46"/>
    </row>
    <row r="86" spans="1:3" s="1" customFormat="1">
      <c r="A86" s="46"/>
      <c r="C86" s="46"/>
    </row>
    <row r="87" spans="1:3" s="1" customFormat="1">
      <c r="A87" s="46"/>
      <c r="C87" s="46"/>
    </row>
    <row r="88" spans="1:3" s="1" customFormat="1">
      <c r="A88" s="46"/>
      <c r="C88" s="46"/>
    </row>
    <row r="89" spans="1:3" s="1" customFormat="1">
      <c r="A89" s="46"/>
      <c r="C89" s="46"/>
    </row>
    <row r="90" spans="1:3" s="1" customFormat="1">
      <c r="A90" s="46"/>
      <c r="C90" s="46"/>
    </row>
    <row r="91" spans="1:3" s="1" customFormat="1">
      <c r="A91" s="46"/>
      <c r="C91" s="46"/>
    </row>
    <row r="92" spans="1:3" s="1" customFormat="1">
      <c r="A92" s="46"/>
      <c r="C92" s="46"/>
    </row>
    <row r="93" spans="1:3" s="1" customFormat="1">
      <c r="A93" s="46"/>
      <c r="C93" s="46"/>
    </row>
    <row r="94" spans="1:3" s="1" customFormat="1">
      <c r="A94" s="46"/>
      <c r="C94" s="46"/>
    </row>
    <row r="95" spans="1:3" s="1" customFormat="1">
      <c r="A95" s="46"/>
      <c r="C95" s="46"/>
    </row>
    <row r="96" spans="1:3" s="1" customFormat="1">
      <c r="A96" s="46"/>
      <c r="C96" s="46"/>
    </row>
    <row r="97" spans="1:3" s="1" customFormat="1">
      <c r="A97" s="46"/>
      <c r="B97" s="46"/>
      <c r="C97" s="46"/>
    </row>
    <row r="98" spans="1:3" s="1" customFormat="1">
      <c r="A98" s="46"/>
      <c r="B98" s="46"/>
      <c r="C98" s="46"/>
    </row>
    <row r="99" spans="1:3" s="1" customFormat="1">
      <c r="A99" s="46"/>
      <c r="B99" s="46"/>
      <c r="C99" s="46"/>
    </row>
    <row r="100" spans="1:3" s="1" customFormat="1">
      <c r="A100" s="46"/>
      <c r="B100" s="46"/>
      <c r="C100" s="46"/>
    </row>
    <row r="101" spans="1:3" s="1" customFormat="1">
      <c r="A101" s="46"/>
      <c r="B101" s="46"/>
      <c r="C101" s="46"/>
    </row>
    <row r="102" spans="1:3" s="1" customFormat="1">
      <c r="A102" s="46"/>
      <c r="B102" s="46"/>
      <c r="C102" s="46"/>
    </row>
    <row r="103" spans="1:3" s="1" customFormat="1">
      <c r="A103" s="46"/>
      <c r="B103" s="46"/>
      <c r="C103" s="46"/>
    </row>
    <row r="104" spans="1:3" s="1" customFormat="1">
      <c r="A104" s="46"/>
      <c r="B104" s="46"/>
      <c r="C104" s="46"/>
    </row>
    <row r="105" spans="1:3" s="1" customFormat="1">
      <c r="A105" s="46"/>
      <c r="B105" s="46"/>
      <c r="C105" s="46"/>
    </row>
    <row r="106" spans="1:3" s="1" customFormat="1">
      <c r="A106" s="46"/>
      <c r="B106" s="46"/>
      <c r="C106" s="46"/>
    </row>
    <row r="107" spans="1:3" s="1" customFormat="1">
      <c r="A107" s="46"/>
      <c r="B107" s="46"/>
      <c r="C107" s="46"/>
    </row>
    <row r="108" spans="1:3" s="1" customFormat="1">
      <c r="A108" s="46"/>
      <c r="B108" s="46"/>
      <c r="C108" s="46"/>
    </row>
    <row r="109" spans="1:3" s="1" customFormat="1">
      <c r="A109" s="46"/>
      <c r="B109" s="46"/>
      <c r="C109" s="46"/>
    </row>
    <row r="110" spans="1:3" s="1" customFormat="1">
      <c r="A110" s="46"/>
      <c r="B110" s="46"/>
      <c r="C110" s="46"/>
    </row>
    <row r="111" spans="1:3" s="1" customFormat="1">
      <c r="A111" s="46"/>
      <c r="B111" s="46"/>
      <c r="C111" s="46"/>
    </row>
    <row r="112" spans="1:3" s="1" customFormat="1">
      <c r="A112" s="46"/>
      <c r="B112" s="46"/>
      <c r="C112" s="46"/>
    </row>
    <row r="113" spans="1:3" s="1" customFormat="1">
      <c r="A113" s="46"/>
      <c r="B113" s="46"/>
      <c r="C113" s="46"/>
    </row>
    <row r="114" spans="1:3" s="1" customFormat="1">
      <c r="A114" s="46"/>
      <c r="B114" s="46"/>
      <c r="C114" s="46"/>
    </row>
    <row r="115" spans="1:3" s="1" customFormat="1">
      <c r="A115" s="46"/>
      <c r="B115" s="46"/>
      <c r="C115" s="46"/>
    </row>
    <row r="116" spans="1:3" s="1" customFormat="1">
      <c r="A116" s="46"/>
      <c r="B116" s="46"/>
      <c r="C116" s="46"/>
    </row>
    <row r="117" spans="1:3" s="1" customFormat="1">
      <c r="A117" s="46"/>
      <c r="B117" s="46"/>
      <c r="C117" s="46"/>
    </row>
    <row r="118" spans="1:3" s="1" customFormat="1">
      <c r="A118" s="46"/>
      <c r="B118" s="46"/>
      <c r="C118" s="46"/>
    </row>
    <row r="119" spans="1:3" s="1" customFormat="1">
      <c r="A119" s="46"/>
      <c r="B119" s="46"/>
      <c r="C119" s="46"/>
    </row>
    <row r="120" spans="1:3" s="1" customFormat="1">
      <c r="A120" s="46"/>
      <c r="B120" s="46"/>
      <c r="C120" s="46"/>
    </row>
    <row r="121" spans="1:3" s="1" customFormat="1">
      <c r="A121" s="46"/>
      <c r="B121" s="46"/>
      <c r="C121" s="46"/>
    </row>
    <row r="122" spans="1:3" s="1" customFormat="1">
      <c r="A122" s="46"/>
      <c r="B122" s="46"/>
      <c r="C122" s="46"/>
    </row>
    <row r="123" spans="1:3" s="1" customFormat="1">
      <c r="A123" s="46"/>
      <c r="B123" s="46"/>
      <c r="C123" s="46"/>
    </row>
    <row r="124" spans="1:3" s="1" customFormat="1">
      <c r="A124" s="46"/>
      <c r="B124" s="46"/>
      <c r="C124" s="46"/>
    </row>
    <row r="125" spans="1:3" s="1" customFormat="1">
      <c r="A125" s="46"/>
      <c r="B125" s="46"/>
      <c r="C125" s="46"/>
    </row>
    <row r="126" spans="1:3" s="1" customFormat="1">
      <c r="A126" s="46"/>
      <c r="B126" s="46"/>
      <c r="C126" s="46"/>
    </row>
    <row r="127" spans="1:3" s="1" customFormat="1">
      <c r="A127" s="46"/>
      <c r="B127" s="46"/>
      <c r="C127" s="46"/>
    </row>
    <row r="128" spans="1:3" s="1" customFormat="1">
      <c r="A128" s="46"/>
      <c r="B128" s="46"/>
      <c r="C128" s="46"/>
    </row>
    <row r="129" spans="1:3" s="1" customFormat="1">
      <c r="A129" s="46"/>
      <c r="B129" s="46"/>
      <c r="C129" s="46"/>
    </row>
    <row r="130" spans="1:3" s="1" customFormat="1">
      <c r="A130" s="46"/>
      <c r="B130" s="46"/>
      <c r="C130" s="46"/>
    </row>
    <row r="131" spans="1:3" s="1" customFormat="1">
      <c r="A131" s="46"/>
      <c r="B131" s="46"/>
      <c r="C131" s="46"/>
    </row>
    <row r="132" spans="1:3" s="1" customFormat="1">
      <c r="A132" s="46"/>
      <c r="B132" s="46"/>
      <c r="C132" s="46"/>
    </row>
    <row r="133" spans="1:3" s="1" customFormat="1">
      <c r="A133" s="46"/>
      <c r="B133" s="46"/>
      <c r="C133" s="46"/>
    </row>
    <row r="134" spans="1:3" s="1" customFormat="1">
      <c r="A134" s="46"/>
      <c r="B134" s="46"/>
      <c r="C134" s="46"/>
    </row>
    <row r="135" spans="1:3" s="1" customFormat="1">
      <c r="A135" s="46"/>
      <c r="B135" s="46"/>
      <c r="C135" s="46"/>
    </row>
    <row r="136" spans="1:3" s="1" customFormat="1">
      <c r="A136" s="46"/>
      <c r="B136" s="46"/>
      <c r="C136" s="46"/>
    </row>
    <row r="137" spans="1:3" s="1" customFormat="1">
      <c r="A137" s="46"/>
      <c r="B137" s="46"/>
      <c r="C137" s="46"/>
    </row>
    <row r="138" spans="1:3" s="1" customFormat="1">
      <c r="A138" s="46"/>
      <c r="B138" s="46"/>
      <c r="C138" s="46"/>
    </row>
    <row r="139" spans="1:3" s="1" customFormat="1">
      <c r="A139" s="46"/>
      <c r="B139" s="46"/>
      <c r="C139" s="46"/>
    </row>
    <row r="140" spans="1:3" s="1" customFormat="1">
      <c r="A140" s="46"/>
      <c r="B140" s="46"/>
      <c r="C140" s="46"/>
    </row>
    <row r="141" spans="1:3" s="1" customFormat="1">
      <c r="A141" s="46"/>
      <c r="B141" s="46"/>
      <c r="C141" s="46"/>
    </row>
    <row r="142" spans="1:3" s="1" customFormat="1">
      <c r="A142" s="46"/>
      <c r="B142" s="46"/>
      <c r="C142" s="46"/>
    </row>
    <row r="143" spans="1:3" s="1" customFormat="1">
      <c r="A143" s="46"/>
      <c r="B143" s="46"/>
      <c r="C143" s="46"/>
    </row>
    <row r="144" spans="1:3" s="1" customFormat="1">
      <c r="A144" s="46"/>
      <c r="B144" s="46"/>
      <c r="C144" s="46"/>
    </row>
    <row r="145" spans="1:3" s="1" customFormat="1">
      <c r="A145" s="46"/>
      <c r="B145" s="46"/>
      <c r="C145" s="46"/>
    </row>
    <row r="146" spans="1:3" s="1" customFormat="1">
      <c r="A146" s="46"/>
      <c r="B146" s="46"/>
      <c r="C146" s="46"/>
    </row>
    <row r="147" spans="1:3" s="1" customFormat="1">
      <c r="A147" s="46"/>
      <c r="B147" s="46"/>
      <c r="C147" s="46"/>
    </row>
    <row r="148" spans="1:3" s="1" customFormat="1">
      <c r="A148" s="46"/>
      <c r="B148" s="46"/>
      <c r="C148" s="46"/>
    </row>
    <row r="149" spans="1:3" s="1" customFormat="1">
      <c r="A149" s="46"/>
      <c r="B149" s="46"/>
      <c r="C149" s="46"/>
    </row>
    <row r="150" spans="1:3" s="1" customFormat="1">
      <c r="A150" s="46"/>
      <c r="B150" s="46"/>
      <c r="C150" s="46"/>
    </row>
    <row r="151" spans="1:3" s="1" customFormat="1">
      <c r="A151" s="46"/>
      <c r="B151" s="46"/>
      <c r="C151" s="46"/>
    </row>
    <row r="152" spans="1:3" s="1" customFormat="1">
      <c r="A152" s="46"/>
      <c r="B152" s="46"/>
      <c r="C152" s="46"/>
    </row>
    <row r="153" spans="1:3" s="1" customFormat="1">
      <c r="A153" s="46"/>
      <c r="B153" s="46"/>
      <c r="C153" s="46"/>
    </row>
    <row r="154" spans="1:3" s="1" customFormat="1">
      <c r="A154" s="46"/>
      <c r="B154" s="46"/>
      <c r="C154" s="46"/>
    </row>
    <row r="155" spans="1:3" s="1" customFormat="1">
      <c r="A155" s="46"/>
      <c r="B155" s="46"/>
      <c r="C155" s="46"/>
    </row>
    <row r="156" spans="1:3" s="1" customFormat="1">
      <c r="A156" s="46"/>
      <c r="B156" s="46"/>
      <c r="C156" s="46"/>
    </row>
    <row r="157" spans="1:3" s="1" customFormat="1">
      <c r="A157" s="46"/>
      <c r="B157" s="46"/>
      <c r="C157" s="46"/>
    </row>
    <row r="158" spans="1:3" s="1" customFormat="1">
      <c r="A158" s="46"/>
      <c r="B158" s="46"/>
      <c r="C158" s="46"/>
    </row>
    <row r="159" spans="1:3" s="1" customFormat="1">
      <c r="A159" s="46"/>
      <c r="B159" s="46"/>
      <c r="C159" s="46"/>
    </row>
    <row r="160" spans="1:3" s="1" customFormat="1">
      <c r="A160" s="46"/>
      <c r="B160" s="46"/>
      <c r="C160" s="46"/>
    </row>
  </sheetData>
  <sheetProtection selectLockedCells="1" selectUnlockedCells="1"/>
  <mergeCells count="5">
    <mergeCell ref="A1:C1"/>
    <mergeCell ref="A2:C2"/>
    <mergeCell ref="A3:C3"/>
    <mergeCell ref="A4:C4"/>
    <mergeCell ref="A6:B9"/>
  </mergeCells>
  <conditionalFormatting sqref="AQ11:AQ45">
    <cfRule type="cellIs" dxfId="0" priority="1" operator="lessThan">
      <formula>0</formula>
    </cfRule>
  </conditionalFormatting>
  <pageMargins left="0.7" right="0.7" top="0.78749999999999998" bottom="0.78749999999999998" header="0.51180555555555596" footer="0.51180555555555596"/>
  <pageSetup firstPageNumber="0" orientation="portrait" useFirstPageNumber="1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Kapaku-Cover</vt:lpstr>
      <vt:lpstr>Permbajtja-Content</vt:lpstr>
      <vt:lpstr>sup12pp</vt:lpstr>
      <vt:lpstr>use12pp</vt:lpstr>
      <vt:lpstr>siot_12</vt:lpstr>
      <vt:lpstr>'Kapaku-Cover'!Print_Area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Alketa Spartaku</dc:creator>
  <cp:lastModifiedBy>Alketa Spartaku</cp:lastModifiedBy>
  <dcterms:created xsi:type="dcterms:W3CDTF">2006-09-16T00:00:00Z</dcterms:created>
  <dcterms:modified xsi:type="dcterms:W3CDTF">2025-04-07T09:53:03Z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B8A5484D6E2040208E34965199F39FC7_13</vt:lpwstr>
  </property>
  <property fmtid="{D5CDD505-2E9C-101B-9397-08002B2CF9AE}" pid="3" name="KSOProductBuildVer">
    <vt:lpwstr>2057-12.2.0.20326</vt:lpwstr>
  </property>
</Properties>
</file>